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520" firstSheet="2" activeTab="2"/>
  </bookViews>
  <sheets>
    <sheet name="Výsledky hospodaření" sheetId="1" state="hidden" r:id="rId1"/>
    <sheet name="Nedoplatky obcí" sheetId="2" state="hidden" r:id="rId2"/>
    <sheet name="Závěrečný účet" sheetId="3" r:id="rId3"/>
    <sheet name=" " sheetId="4" r:id="rId4"/>
    <sheet name="List1" sheetId="5" r:id="rId5"/>
  </sheets>
  <definedNames>
    <definedName name="_xlnm.Print_Area" localSheetId="2">'Závěrečný účet'!$A$1:$F$280</definedName>
  </definedNames>
  <calcPr fullCalcOnLoad="1"/>
</workbook>
</file>

<file path=xl/comments1.xml><?xml version="1.0" encoding="utf-8"?>
<comments xmlns="http://schemas.openxmlformats.org/spreadsheetml/2006/main">
  <authors>
    <author>Ing. Martin Ondra</author>
  </authors>
  <commentList>
    <comment ref="B22" authorId="0">
      <text>
        <r>
          <rPr>
            <b/>
            <sz val="8"/>
            <rFont val="Tahoma"/>
            <family val="2"/>
          </rPr>
          <t>Ing. Martin Ondra:</t>
        </r>
        <r>
          <rPr>
            <sz val="8"/>
            <rFont val="Tahoma"/>
            <family val="2"/>
          </rPr>
          <t xml:space="preserve">
5169+5166</t>
        </r>
      </text>
    </comment>
    <comment ref="B17" authorId="0">
      <text>
        <r>
          <rPr>
            <b/>
            <sz val="8"/>
            <rFont val="Tahoma"/>
            <family val="2"/>
          </rPr>
          <t>Ing. Martin Ondra:</t>
        </r>
        <r>
          <rPr>
            <sz val="8"/>
            <rFont val="Tahoma"/>
            <family val="2"/>
          </rPr>
          <t xml:space="preserve">
5167+5176</t>
        </r>
      </text>
    </comment>
    <comment ref="B14" authorId="0">
      <text>
        <r>
          <rPr>
            <b/>
            <sz val="8"/>
            <rFont val="Tahoma"/>
            <family val="2"/>
          </rPr>
          <t>Ing. Martin Ondra:</t>
        </r>
        <r>
          <rPr>
            <sz val="8"/>
            <rFont val="Tahoma"/>
            <family val="2"/>
          </rPr>
          <t xml:space="preserve">
5139</t>
        </r>
      </text>
    </comment>
  </commentList>
</comments>
</file>

<file path=xl/sharedStrings.xml><?xml version="1.0" encoding="utf-8"?>
<sst xmlns="http://schemas.openxmlformats.org/spreadsheetml/2006/main" count="312" uniqueCount="272">
  <si>
    <t>Rozpočet</t>
  </si>
  <si>
    <t>16 – Břidličná</t>
  </si>
  <si>
    <t>21 – Rýmařov</t>
  </si>
  <si>
    <t>45 – Dolní Moravice</t>
  </si>
  <si>
    <t>51 – Horní Město</t>
  </si>
  <si>
    <t>54 – Huzová</t>
  </si>
  <si>
    <t>57 – Jiříkov</t>
  </si>
  <si>
    <t>67 – Malá Morávka</t>
  </si>
  <si>
    <t>68 – Malá Štáhle</t>
  </si>
  <si>
    <t>82 – Ryžoviště</t>
  </si>
  <si>
    <t>85 – Stará Ves</t>
  </si>
  <si>
    <t>93 – Tvrdkov</t>
  </si>
  <si>
    <t>97 – Velká Štáhle</t>
  </si>
  <si>
    <t>C e l k e m</t>
  </si>
  <si>
    <t>Zpracoval:  Martin Ondra</t>
  </si>
  <si>
    <t>Rozpočtová rezerva</t>
  </si>
  <si>
    <t>Sdružení obcí Rýmařovska</t>
  </si>
  <si>
    <t>Obec – člen SOR</t>
  </si>
  <si>
    <t>Počet</t>
  </si>
  <si>
    <t>obyvatel</t>
  </si>
  <si>
    <t>včet.dluhu</t>
  </si>
  <si>
    <t>Uprav.přísp.</t>
  </si>
  <si>
    <t>Zaplaceno</t>
  </si>
  <si>
    <t>v Kč</t>
  </si>
  <si>
    <t>Dluh k</t>
  </si>
  <si>
    <t>42 – Dětřichov</t>
  </si>
  <si>
    <t>Kontakt pro případné dotazy a upřesnění:  MěÚ Rýmařov, tel. 554 254 150 – Martin Ondra</t>
  </si>
  <si>
    <t>………………………………………………</t>
  </si>
  <si>
    <t>Za Sdružení obcí Rýmařovska</t>
  </si>
  <si>
    <t>z r. 2003</t>
  </si>
  <si>
    <t>2004 vč.dluhu</t>
  </si>
  <si>
    <t>(údaje v Kč)</t>
  </si>
  <si>
    <t>Ukazatel</t>
  </si>
  <si>
    <t>Skutečnost</t>
  </si>
  <si>
    <t>Počáteční stav prostředků (základní běžný účet)</t>
  </si>
  <si>
    <t>Příjmy</t>
  </si>
  <si>
    <t>příspěvky od členských obcí-základní</t>
  </si>
  <si>
    <t>příjmy z vlastní činnosti</t>
  </si>
  <si>
    <t>úroky, organizační příjmy</t>
  </si>
  <si>
    <t>nákup služeb</t>
  </si>
  <si>
    <t xml:space="preserve">konzultační, poradenské služby </t>
  </si>
  <si>
    <t>knihy, pomůcky, tisk, publikace</t>
  </si>
  <si>
    <t>pohoštění</t>
  </si>
  <si>
    <t>bankovní poplatky</t>
  </si>
  <si>
    <t>příspěvek Euroregionu Praděd</t>
  </si>
  <si>
    <t>příspěvek EIS</t>
  </si>
  <si>
    <t xml:space="preserve">celkem příspěvky </t>
  </si>
  <si>
    <t>Výdaje celkem</t>
  </si>
  <si>
    <t>Konečný stav prostředků na ZBÚ</t>
  </si>
  <si>
    <t>Nedoplatky příspěvků členských obcí na rok 2004 – stav k  9.11.2004</t>
  </si>
  <si>
    <t>Poslední úprava rozpočtu byla provedena v měsíci březnu 2004.</t>
  </si>
  <si>
    <r>
      <t xml:space="preserve">Úhrady obce poukáží na běžný účet SOR u KB, a.s., číslo účtu </t>
    </r>
    <r>
      <rPr>
        <u val="single"/>
        <sz val="10"/>
        <rFont val="Arial CE"/>
        <family val="2"/>
      </rPr>
      <t>36536771 / 0100</t>
    </r>
    <r>
      <rPr>
        <sz val="10"/>
        <rFont val="Arial CE"/>
        <family val="0"/>
      </rPr>
      <t>. Jako variabilní symbol uvést číslo obce (v tabulce uvedeno ve sloupci „Obec – člen SOR“).</t>
    </r>
  </si>
  <si>
    <t>V Rýmařově, dne 10.11.2004</t>
  </si>
  <si>
    <t>Pův.přísp.2004</t>
  </si>
  <si>
    <t>Úprava č. 1</t>
  </si>
  <si>
    <t>příspěvků</t>
  </si>
  <si>
    <t>z 2003 v Kč</t>
  </si>
  <si>
    <t>do 9.11.2004</t>
  </si>
  <si>
    <t>Přehled výsledků hospodaření SOR k 9/11/2004</t>
  </si>
  <si>
    <t>celkem příjmy</t>
  </si>
  <si>
    <t>Výdaje - 6171</t>
  </si>
  <si>
    <t>Výdaje - 2140</t>
  </si>
  <si>
    <t>audit</t>
  </si>
  <si>
    <t>cestovné</t>
  </si>
  <si>
    <t>příspěvek Figura - panoramatická kamera</t>
  </si>
  <si>
    <t>celkem výdaje na vlastní činnost</t>
  </si>
  <si>
    <t>celkem výdaje cestovní ruch</t>
  </si>
  <si>
    <t>Přebytek příjmů nad výdaji</t>
  </si>
  <si>
    <t>příspěvek Leader ČR, příspěvek Rýmařovsko o.p.s.</t>
  </si>
  <si>
    <t>osobní výdaje - Ing. Pochylová</t>
  </si>
  <si>
    <t>školení</t>
  </si>
  <si>
    <t>kolky</t>
  </si>
  <si>
    <t>nákup ostatních služeb (pozn. Figura, BM asistent)</t>
  </si>
  <si>
    <t>správa</t>
  </si>
  <si>
    <t>cestovní ruch</t>
  </si>
  <si>
    <t xml:space="preserve"> </t>
  </si>
  <si>
    <t>Rozpočet původní</t>
  </si>
  <si>
    <t>Rozpočet upravený</t>
  </si>
  <si>
    <t>Výdaje</t>
  </si>
  <si>
    <t>5021 - ostatní osobní výdaje</t>
  </si>
  <si>
    <t>5139 - nákup materiálu</t>
  </si>
  <si>
    <t>5166 - právní služby</t>
  </si>
  <si>
    <t>5169 - nákup ostatních služeb</t>
  </si>
  <si>
    <t>5173 - cestovné</t>
  </si>
  <si>
    <t>5175 - pohoštění</t>
  </si>
  <si>
    <t>Celkem výdaje na správu</t>
  </si>
  <si>
    <t>Výdaje - 6310</t>
  </si>
  <si>
    <t>5163 - služby peněžních ústavů</t>
  </si>
  <si>
    <t>5011 - platy zaměstnanců</t>
  </si>
  <si>
    <t>5031 - povinné soc. pojištění</t>
  </si>
  <si>
    <t>5032 - povinné zdr. pojištění</t>
  </si>
  <si>
    <t>5038 - povinné úrazové pojištění</t>
  </si>
  <si>
    <t>5137 - drobný hmotný dlouhodobý majetek</t>
  </si>
  <si>
    <t>Příspěvky</t>
  </si>
  <si>
    <t xml:space="preserve">Celkem výdaje na cestovní ruch a příspěvky </t>
  </si>
  <si>
    <t xml:space="preserve">Ukazatel </t>
  </si>
  <si>
    <t>Roz.opatř.</t>
  </si>
  <si>
    <r>
      <t xml:space="preserve"> </t>
    </r>
    <r>
      <rPr>
        <b/>
        <sz val="10"/>
        <rFont val="Arial CE"/>
        <family val="0"/>
      </rPr>
      <t>Upr. rozp.</t>
    </r>
  </si>
  <si>
    <t xml:space="preserve">   Skutečnost</t>
  </si>
  <si>
    <t>Ostatní dlouhodobý nehmotný majetek (www.stránky Rýmařovska, virtuální procházka, studie)</t>
  </si>
  <si>
    <t>Dlouhodobý hmotný majetek - školící místnost pro Rýmařovsko</t>
  </si>
  <si>
    <t>Stroje a zařízení (žací stroj,sněžný skůtr,veletržní stánek)</t>
  </si>
  <si>
    <t>Stavby - informační tabule</t>
  </si>
  <si>
    <t>Poskytovatel Moravskoslezský kraj:</t>
  </si>
  <si>
    <t>Příspěvky od členských obcí - celkem</t>
  </si>
  <si>
    <t>Neinvestiční dotace od MSK celkem</t>
  </si>
  <si>
    <t>Rozpočtová opatření</t>
  </si>
  <si>
    <t>5161 - služby pošt</t>
  </si>
  <si>
    <t>Nespecifikované rezervy</t>
  </si>
  <si>
    <t>5163 - služby peněžních ústavů pojištění majetku</t>
  </si>
  <si>
    <t>5164 - nájemné - pozemky, nebyt.prostory</t>
  </si>
  <si>
    <t>5169 - nákup ostatních služeb - stravenky,propagace</t>
  </si>
  <si>
    <t>5362 - platby daní a poplatků státnímu rozpočtu</t>
  </si>
  <si>
    <t>5365 - platby daní a poplatků krajům a obcím</t>
  </si>
  <si>
    <t>Stavby - drobná sběrná místa odpadů</t>
  </si>
  <si>
    <t>Dlouhodobý hmotný majetek - budovy sběrné dvory</t>
  </si>
  <si>
    <t xml:space="preserve">Drobný hmotný dlouhodobý majetek - reprosoustava, notebook+Acer, zahradní stany,informační panely,koše,lavečky </t>
  </si>
  <si>
    <t xml:space="preserve">Drobný dlouhodobý nehmotný majetek - projektová dokumentace kaple Sv. Anna </t>
  </si>
  <si>
    <t>Pozemky k.ú. Břidličná, Malá Štáhle</t>
  </si>
  <si>
    <t>Opravky  k ostatnímu dlouhodobému nehmotnému majetku</t>
  </si>
  <si>
    <t>Oprávky k samostatným movitým věcem a souborům movitých věcí</t>
  </si>
  <si>
    <t>Oprávky ke stavbám</t>
  </si>
  <si>
    <t>Oprávky k drobnému dlouhodobému nehmotnému majetku</t>
  </si>
  <si>
    <t>Oprávky k drobnému dlouhodobému hmotnému majetku</t>
  </si>
  <si>
    <t xml:space="preserve">Celkem  neinvestiční dotace </t>
  </si>
  <si>
    <t>cest. ruch</t>
  </si>
  <si>
    <t xml:space="preserve">správa </t>
  </si>
  <si>
    <t>ODPA 6171</t>
  </si>
  <si>
    <t>ODPA 2143</t>
  </si>
  <si>
    <t xml:space="preserve">Jiříkov, Lomnice, Malá Morávka, Malá Štáhle, Ryžoviště, Stará Ves, Tvrdkov, Velká Štáhle, Václavov u Bruntálu. </t>
  </si>
  <si>
    <t>z toho:</t>
  </si>
  <si>
    <t>běžné výdaje</t>
  </si>
  <si>
    <t>kapitálové výdaje</t>
  </si>
  <si>
    <t>Obsahem závěrečného účtu jsou údaje:</t>
  </si>
  <si>
    <t>- o některých dalších finančních operacích</t>
  </si>
  <si>
    <t>- o majetku sdružení obcí</t>
  </si>
  <si>
    <t>- o plnění příjmů a výdajů v plném členění dle rozpočtové skladby viz tabulka výše</t>
  </si>
  <si>
    <t>- o vyúčtování finančních vztahů k ostatním rozpočtům veřejné úrovně</t>
  </si>
  <si>
    <t>- v oblasti všeobecné správy jsou výdaje na zabezpečení běžné agendy např. počítačové zpracování účetnictví, majetkové agendy,</t>
  </si>
  <si>
    <t xml:space="preserve">  poštovné, materiál, ostatní výdaje, mzdy - OOV.</t>
  </si>
  <si>
    <t>Dobrovolný svazek obcí netvoří účelové fondy, nevyvíjí hospodářskou činnost.</t>
  </si>
  <si>
    <t>Neinvestiční dotace ze státního rozpočtu celkem</t>
  </si>
  <si>
    <t>Celkem obecné výdaje z finančních operací</t>
  </si>
  <si>
    <t>6122 - Stroje, přístroje a zařízení</t>
  </si>
  <si>
    <t>nedaňové příjmy</t>
  </si>
  <si>
    <t>přijaté transfery-dotace</t>
  </si>
  <si>
    <t>HOSPODAŘENÍ Sdružení obcí Rýmařovka.</t>
  </si>
  <si>
    <r>
      <rPr>
        <b/>
        <sz val="10"/>
        <rFont val="Arial CE"/>
        <family val="0"/>
      </rPr>
      <t>Dobrovolný svazek obcí</t>
    </r>
    <r>
      <rPr>
        <sz val="10"/>
        <rFont val="Arial CE"/>
        <family val="0"/>
      </rPr>
      <t xml:space="preserve"> spolupracuje ve složení měst a obcí  - Rýmařov, Břidličná, Dětřichov nad Bystřicí, Dolní Moravice, Horní Město,</t>
    </r>
  </si>
  <si>
    <t>Komentář k závěrečnému účtu Sdružení obcí Rýmařovska, DSO:</t>
  </si>
  <si>
    <t xml:space="preserve">                              - Výkaz FIN 2 - 12 M</t>
  </si>
  <si>
    <t xml:space="preserve">                              - Výkazy Rozvaha, Výkaz zisku a ztráty a Příloha účetní závěrky  </t>
  </si>
  <si>
    <t>Sdružení obcí Rýmařovska  IČO 63024276, dobrovolný svazek obcí</t>
  </si>
  <si>
    <t>Příjmy celkem po konsolidaci</t>
  </si>
  <si>
    <t>Výdaje celkem po konsolidaci</t>
  </si>
  <si>
    <t>Zpracoval:  Marie Slováková v.r.</t>
  </si>
  <si>
    <t>Příjmy z pronájmu - vypůjčky mobiliáře</t>
  </si>
  <si>
    <t>5172 - programové vybyvení</t>
  </si>
  <si>
    <t>5229 - příspěvek Euroregionu Praděd</t>
  </si>
  <si>
    <t>Dotace schválená</t>
  </si>
  <si>
    <t>Neinvestiční dotace ÚZ 13013 -  Úřad práce - mzdy operační program zaměstanost</t>
  </si>
  <si>
    <t>Dlouhodobý hmotný majetek - komplexní ozvučovací systém z projektu Poznejme pověsti Rýmařovska r. 2015</t>
  </si>
  <si>
    <t>Jiný drobný dlouhodobý majetek na podrozvahovém účtě - nákup z projektu Poznejme pověsti Rýmařovska r.2015</t>
  </si>
  <si>
    <t>Jiný drobný dlouhodobý majetek na podrozvahovém účtě - nákup z projektu Česko-polské setkání plátno r. 2015</t>
  </si>
  <si>
    <t>Dlouhodobý hmotný majetek - stan Caliber - Bavme se na Rýmařovsku r. 2014</t>
  </si>
  <si>
    <t>Dlouhodobý hmotný majetek - auto,kontejnery s plachtou,štěpkovač - Zavedení separace biol. Odpadů r. 2014</t>
  </si>
  <si>
    <t>Dlouhodobý hmotný majetek - kontejnery na drobných sběrných místech r. 2014</t>
  </si>
  <si>
    <t>Drobný hmotný dlouhodobý majetek - dřevěné prodejní stánky z projektu Velikonoce a jaro na Rým. r. 2015</t>
  </si>
  <si>
    <t>Drobný hmotný dlouhodobý majetek - zrcadla,zásuvková skřín z projektu Poznejme pověsti Rým. r. 2015</t>
  </si>
  <si>
    <t>Drobný hmotný dlouhodobý majetek - nootebok, projektor, fotoaparát z projektu Česko-polské setkání r. 2015</t>
  </si>
  <si>
    <t>Jiný drobný dlouhodobý majetek na porozvahovém účtě - kompostery - Zavedení separace biol. odpadů r. 2014</t>
  </si>
  <si>
    <t xml:space="preserve">Náklady </t>
  </si>
  <si>
    <r>
      <rPr>
        <b/>
        <sz val="10"/>
        <rFont val="Arial CE"/>
        <family val="0"/>
      </rPr>
      <t>- příspěvky obcí a měst</t>
    </r>
    <r>
      <rPr>
        <sz val="10"/>
        <rFont val="Arial CE"/>
        <family val="0"/>
      </rPr>
      <t xml:space="preserve"> - tvoří  základní příspěvek na činnost sdružení.</t>
    </r>
  </si>
  <si>
    <t>dopad na hospodaření svazku obcí v budoucnosti.</t>
  </si>
  <si>
    <t>Moravskoslezského kraje a nebyly zjištěny chyby ani nedostatky, nebyla zjištěna rizika, která by mohla mít negativní</t>
  </si>
  <si>
    <t>z toho - Úřad práce - zaměstnanost-účel.prac.místa</t>
  </si>
  <si>
    <t>Poskytovatel Státní rozpočet - Úřad práce - dotace na společensky účelné prac. místo:</t>
  </si>
  <si>
    <t>Celkem tranfer ze státního rozpočtu</t>
  </si>
  <si>
    <t xml:space="preserve">Saldo příjmů a výdajů (P-V) FINANCOVÁNÍ vlastní zdroj </t>
  </si>
  <si>
    <t>ZÁVĚREČNÝ ÚČET za rok 2016</t>
  </si>
  <si>
    <t>PŘÍJMY 2016</t>
  </si>
  <si>
    <t>P ř í j my   r o k   2 0 1 6   C E L K E M</t>
  </si>
  <si>
    <t>VÝDAJE 2016</t>
  </si>
  <si>
    <t>V ý d a j e    r o k    2 0 1 6   C E LK E M</t>
  </si>
  <si>
    <t>ÚHRN hospodaření za rok 2016</t>
  </si>
  <si>
    <t>Příjmy rozpočtu 2016</t>
  </si>
  <si>
    <t>Výdaje rozpočtu 2016</t>
  </si>
  <si>
    <t>Finanční prostředky k 31.12.2016</t>
  </si>
  <si>
    <t>Stav finančních prostředků na účtu ZBÚ KB, a.s. k 31.12.2016</t>
  </si>
  <si>
    <t>Stav finančních prostředků na účtu ZBÚ ČNB      k 31.12.2016 - předčíslí 94</t>
  </si>
  <si>
    <t>Stav finančních prostředků na účtu ZBÚ ČNB      k 31.12.2016 - předčíslí 2006</t>
  </si>
  <si>
    <t>Celkový stav finančních prostředků u peněžních ústavů k 31.12.2016</t>
  </si>
  <si>
    <t>Finanční vypořádní za rok 2016</t>
  </si>
  <si>
    <t>Stav finančních prostředků na účtech ZBÚ k 31.12.2016</t>
  </si>
  <si>
    <t>Hmotný a nehmotný majetek, oprávky stav k 31.12.2016</t>
  </si>
  <si>
    <t>Přijaté dotace v roce 2016</t>
  </si>
  <si>
    <r>
      <rPr>
        <b/>
        <i/>
        <u val="single"/>
        <sz val="10"/>
        <rFont val="Arial CE"/>
        <family val="0"/>
      </rPr>
      <t>PŘÍJMY v roce 2016 jsou tvořeny</t>
    </r>
    <r>
      <rPr>
        <b/>
        <i/>
        <sz val="10"/>
        <rFont val="Arial CE"/>
        <family val="0"/>
      </rPr>
      <t>:</t>
    </r>
    <r>
      <rPr>
        <sz val="10"/>
        <rFont val="Arial CE"/>
        <family val="0"/>
      </rPr>
      <t xml:space="preserve">   </t>
    </r>
  </si>
  <si>
    <r>
      <rPr>
        <b/>
        <i/>
        <u val="single"/>
        <sz val="10"/>
        <rFont val="Arial CE"/>
        <family val="0"/>
      </rPr>
      <t>VÝDAJE</t>
    </r>
    <r>
      <rPr>
        <b/>
        <u val="single"/>
        <sz val="10"/>
        <rFont val="Arial CE"/>
        <family val="0"/>
      </rPr>
      <t xml:space="preserve"> v roce 2016:</t>
    </r>
  </si>
  <si>
    <r>
      <rPr>
        <b/>
        <sz val="10"/>
        <rFont val="Arial CE"/>
        <family val="0"/>
      </rPr>
      <t>Řádná inventarizace majetku SOR</t>
    </r>
    <r>
      <rPr>
        <sz val="10"/>
        <rFont val="Arial CE"/>
        <family val="0"/>
      </rPr>
      <t xml:space="preserve"> byla provedena k 31.12.2016 dle zákona - nebyla shledána žádná manka a škody. </t>
    </r>
  </si>
  <si>
    <t>Tabulka výše uvádí v rozpise stav majetku k datu řádné inventarizace, v rozpise jsou uvedeny přírůstky majetku v roce 2016.</t>
  </si>
  <si>
    <t>Počáteční stav prostředků (základní běžné účty KB, ČNB) k 01.01.2016</t>
  </si>
  <si>
    <t>z toho -  základní příspěvek 2016</t>
  </si>
  <si>
    <t>z toho:Pokračujeme v rozvoji Rýmařovska</t>
  </si>
  <si>
    <t>Skutečnost za rok 2016</t>
  </si>
  <si>
    <t>Investiční dotace od MSK celkem</t>
  </si>
  <si>
    <r>
      <rPr>
        <sz val="10"/>
        <rFont val="Arial CE"/>
        <family val="0"/>
      </rPr>
      <t>z toho: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Projektová dokumentace 2016</t>
    </r>
  </si>
  <si>
    <t>Příjmy nekapitálové příspěvky a náhrady celkem</t>
  </si>
  <si>
    <t>z toho - SMO Posilování administrativní kapac. obcí</t>
  </si>
  <si>
    <t>5167 - služby školení a vzdělávání</t>
  </si>
  <si>
    <t>5511 - neinv. Trnsfery mezin. Oorganizacím</t>
  </si>
  <si>
    <t>5492 - Dary obyvatelstvu</t>
  </si>
  <si>
    <t>Výdaje 3725</t>
  </si>
  <si>
    <t>Znešk.kom.</t>
  </si>
  <si>
    <t>odpadů</t>
  </si>
  <si>
    <t>5169 - nákup ostatních služebn</t>
  </si>
  <si>
    <t>6119 - ost. Nákupy dlouhodobého nehm.majetku</t>
  </si>
  <si>
    <t>Výdaje   6409</t>
  </si>
  <si>
    <t>Ost.činnost</t>
  </si>
  <si>
    <t>se službami</t>
  </si>
  <si>
    <t>SMO 3900</t>
  </si>
  <si>
    <t>5031 - povinné soc.pojištění</t>
  </si>
  <si>
    <t>5166 - konzultační, poradenské a práv.služby</t>
  </si>
  <si>
    <t>Celken využívání a znešk. kom.odpadů</t>
  </si>
  <si>
    <t>Celkem ostatní činnost se službami</t>
  </si>
  <si>
    <t>Zůstatek volných prostředků k použití v roce 2017 nezapojených do schváleného rozpočtu 2017</t>
  </si>
  <si>
    <t xml:space="preserve">Dlouhodobý hmotný majetek - 6 ks stolů do kanceláře r. 2016 </t>
  </si>
  <si>
    <t>Poskytnutá záloha na mzdy</t>
  </si>
  <si>
    <t>1. vyúčtování mezd za měsíce 7 - 9/2016</t>
  </si>
  <si>
    <t>Nedokončený dlouhodobý majetek (odpočivadlo Ruda, cyklostezka, stěpkovače pro Rýmařovsko)</t>
  </si>
  <si>
    <t>Celkem příspěvek na mzdy v roce 2016 smlouva CZ.03.4.74/0.0/15_019/0003017</t>
  </si>
  <si>
    <t xml:space="preserve">Příspěvek ze Svazu měst a obcí na posilování administrativní kapacity obcí-dlouhodobý </t>
  </si>
  <si>
    <r>
      <rPr>
        <b/>
        <sz val="10"/>
        <rFont val="Arial CE"/>
        <family val="0"/>
      </rPr>
      <t>Rozpočtované hospodaření SOR</t>
    </r>
    <r>
      <rPr>
        <sz val="10"/>
        <rFont val="Arial CE"/>
        <family val="0"/>
      </rPr>
      <t xml:space="preserve"> v roce 2016 bylo zahájeno a řídilo se rozpočtem schváleným na členské schůzi dne 16.12.2015.  </t>
    </r>
  </si>
  <si>
    <t>V příjmech byl rozpočet navýšen v průběhu roku o přijaté dotace,příspěvky a nerozpočtované příjmy na částku 1.670.140 Kč.</t>
  </si>
  <si>
    <t xml:space="preserve">Ve výdajích byl rozpočet navýšen na částku 1.860.140 Kč o přijaté dotace a na krytí výdajů byly zapojeny i finanční prostředky </t>
  </si>
  <si>
    <t xml:space="preserve">z nezapojeného výsledku hospodaření roku 2015 ve výši 190.000 Kč. </t>
  </si>
  <si>
    <t xml:space="preserve">Rozpočet byl schválen vyrovnaný ve výši 966.900 Kč.  V roce 2016 bylo přijato 6 rozpočtových opatření. </t>
  </si>
  <si>
    <r>
      <rPr>
        <b/>
        <u val="single"/>
        <sz val="10"/>
        <rFont val="Arial CE"/>
        <family val="0"/>
      </rPr>
      <t xml:space="preserve">Výsledek hospodaření Sdružení obcí Rýmařovska za rok 2016 </t>
    </r>
    <r>
      <rPr>
        <b/>
        <sz val="10"/>
        <rFont val="Arial CE"/>
        <family val="0"/>
      </rPr>
      <t>z Výkazu zisku a ztrát skončil ve výši + 164.500,51 Kč.</t>
    </r>
  </si>
  <si>
    <t>Náklady roku 2016 činily 2.069.599,45 Kč, výnosy roku 2016 činily 2.234.099,96 Kč.</t>
  </si>
  <si>
    <r>
      <t xml:space="preserve">- neinvestiční dotace z Moravskoslezkého kraje - </t>
    </r>
    <r>
      <rPr>
        <sz val="10"/>
        <rFont val="Arial CE"/>
        <family val="0"/>
      </rPr>
      <t xml:space="preserve">tyto příjmy tvoří doplatek dotace z roku 2015 po závěrečném vyúčtování a </t>
    </r>
  </si>
  <si>
    <t xml:space="preserve">  záloha poskytnutá na projekt realizovaný v roce 2016 - dotace na mzdu manažera. Rozpis je uveden v tabulce výše.</t>
  </si>
  <si>
    <t>- neinvestiční transfery ze stát. rozpočtu - příjem z Úřadu práce ČR na dohody na 2 spol. účelná pracovní místa do 30.06.2016 - 177 tis.Kč</t>
  </si>
  <si>
    <t>Skutečné příjmy v roce 2016 po konsolidaci činily 1.665.640 Kč a jsou splněny na 99,73 % upraveného rozpočtu.</t>
  </si>
  <si>
    <t>- příjmy z výpůjček mobiliáře - za rok 2016 vybráno celkem 20.500 tis. Kč na opravu a údržbu mobiliáře.</t>
  </si>
  <si>
    <t>- ze zprávy o výsledku přezkoumání hospodaření dobrovolného svazku obcí Sdružení obcí Rýmařovska za rok 2016</t>
  </si>
  <si>
    <t>- neinvestiční příspěvek na mzdy realizačního týmu z projektu "Posilování administrativní kapaciy obcí na bázi meziobecní spolupráce"</t>
  </si>
  <si>
    <t xml:space="preserve">  projekt je dlouhodobý na 3 roky od 1.7.2016, v roce 2016 poskytnutá záloha a čtvrtletně jsou uplatňovány žádosti o platby.</t>
  </si>
  <si>
    <r>
      <rPr>
        <b/>
        <sz val="10"/>
        <rFont val="Arial CE"/>
        <family val="0"/>
      </rPr>
      <t>Příspěvky</t>
    </r>
    <r>
      <rPr>
        <sz val="10"/>
        <rFont val="Arial CE"/>
        <family val="0"/>
      </rPr>
      <t xml:space="preserve"> v roce 2016 tvoří základní příspěvek do Euroregionu Praděd - 86.580 Kč za všechny obce sdružení.</t>
    </r>
  </si>
  <si>
    <t xml:space="preserve">- od srpna 2015 do 30.6.2017 byla uzavřena smlouva z Úřadem práce ČR na vytvoření dvou pracovních míst z dotace na společensky  </t>
  </si>
  <si>
    <t xml:space="preserve">  účelná pracovní místa na období jednoho roku - výdaje celkem 207.863 Kč </t>
  </si>
  <si>
    <t xml:space="preserve">      ve výši 77.440 Kč, po vyúčtování dotace, která činí 44 % z celkových nákladů byla vrácena část ve výši 5.019 Kč v lednu 2017.</t>
  </si>
  <si>
    <t>- v oblasti cestovního ruchu jsou zahrnuty výdaje hlavní činnosti obcí a měst - v tom čerpání prostředků na projekty 2016:</t>
  </si>
  <si>
    <t xml:space="preserve">  1. Podpora rozvoje Rýmařovska - dotace MSK - čerpání mzdy r. 2016 164.587,50 Kč  - dotace na manažera, záloha 80% poskytnuta </t>
  </si>
  <si>
    <t xml:space="preserve">  nájemné pozemků, projektová příprava plánovaných projektů, poplatky za vedení účtů apod. - podrobně uvedeno výše v tabulkové části.</t>
  </si>
  <si>
    <t>Skutečné výdaje v roce 2016 po konsolidaci činily 1.056.990,45 Kč a jsou čerpány na 56,82 % upraveného rozpočtu.</t>
  </si>
  <si>
    <r>
      <rPr>
        <b/>
        <sz val="10"/>
        <rFont val="Arial CE"/>
        <family val="0"/>
      </rPr>
      <t>Zůstatek finančních prostředků k 31.12.2016</t>
    </r>
    <r>
      <rPr>
        <sz val="10"/>
        <rFont val="Arial CE"/>
        <family val="0"/>
      </rPr>
      <t xml:space="preserve"> na účtech vedených u KB, a.s., ČNB  celkem </t>
    </r>
    <r>
      <rPr>
        <b/>
        <sz val="10"/>
        <rFont val="Arial CE"/>
        <family val="0"/>
      </rPr>
      <t>1.664.787,57 Kč</t>
    </r>
    <r>
      <rPr>
        <sz val="10"/>
        <rFont val="Arial CE"/>
        <family val="0"/>
      </rPr>
      <t xml:space="preserve">. </t>
    </r>
  </si>
  <si>
    <t>Přijaté dotace poskytnuté Moravskoslezským krajem, Úřadem práce a Svazem měst a obcí jsou uvedeny výše v tabulkách.</t>
  </si>
  <si>
    <t>- oblasti Využívání a zneškodňování komunálních odpadů byly rozpočtovány náklady na projektovou dokumentaci na úpravu a "Rozšíření</t>
  </si>
  <si>
    <t xml:space="preserve">  sběrných hnízd na Rýmařovsku" - byla poskytnuta záloha MSK ve výši 240 tis. Kč na investiční akci, v r. 2016 čerpáno pouze 23.720 Kč.</t>
  </si>
  <si>
    <t xml:space="preserve">  projekt pokračuje v roce 2017.</t>
  </si>
  <si>
    <t>- v oblasti ostatní činnost související se službami jsou čerpány mzdové náklady a konzultační a poradenské služby spojené s neinv.</t>
  </si>
  <si>
    <t xml:space="preserve">- další výdaje - na mzdu manažera - částečný úvazek a spoluúsčast na dotaci, odvody, ostatní služby, pojištění, platba daní a poplatků,   </t>
  </si>
  <si>
    <t xml:space="preserve">  příspěvkem ze Svazu měst a obcí dle smlouvy o vzájemné spolupráci při realizaci projektu posilování administrativní kapacity obcí.</t>
  </si>
  <si>
    <r>
      <rPr>
        <b/>
        <sz val="10"/>
        <rFont val="Arial CE"/>
        <family val="0"/>
      </rPr>
      <t>Kontrolní komise svazku obcí</t>
    </r>
    <r>
      <rPr>
        <sz val="10"/>
        <rFont val="Arial CE"/>
        <family val="0"/>
      </rPr>
      <t xml:space="preserve"> provedla kontrolu vedení účetnictví za rok 2016 dne 15.2.2017 nebyly shledány nedostatky.</t>
    </r>
  </si>
  <si>
    <t>Činnost svazku obcí se řídí schválenými stanovami.</t>
  </si>
  <si>
    <t>Zapojená část ze zůstatku r. 2016 do rozpočtu 2017</t>
  </si>
  <si>
    <t>Ceniny - stravenky stav k 31.12.2016   8 ks</t>
  </si>
  <si>
    <t>Investiční     ÚZ 616 - Program na podporu přípravy projektové dokumentace 2016 - záloha 80%  č.03863/2016/RRC</t>
  </si>
  <si>
    <t>V roce 2016 byl odepsán nefunkční monitor k počítači v ceně 4.498 Kč.</t>
  </si>
  <si>
    <t>Přílohy k nahlédnutí v kanceláři DSO Rýmařov, nám. Míru 230/2:</t>
  </si>
  <si>
    <t>Neinvestiční ÚZ 605 - Rozvoj mikroregionu Rýmařovka - doplatek z roku 2015 na mzdu manažera č.02155/2015/RRC</t>
  </si>
  <si>
    <t>Neinvestiční ÚZ 606 - Pokračujeme v rozvoji Rýmařovska  - záloha na mzdu manažera č.01993/2016/RRC</t>
  </si>
  <si>
    <t>V Rýmařově, dne 22.03.2017</t>
  </si>
  <si>
    <r>
      <rPr>
        <b/>
        <sz val="10"/>
        <rFont val="Arial CE"/>
        <family val="0"/>
      </rPr>
      <t>Přezkoumání hospodaření svazku</t>
    </r>
    <r>
      <rPr>
        <sz val="10"/>
        <rFont val="Arial CE"/>
        <family val="0"/>
      </rPr>
      <t xml:space="preserve"> provedl ve dnech 11.10. 2016 - 12.10. 2016 a ve dnech 1.3.2017 -  28. 2. 2017 Krajský úřad     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</si>
</sst>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;\-\ #,##0.00"/>
    <numFmt numFmtId="166" formatCode="\+\ #,##0.00;\-\ 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CE"/>
      <family val="0"/>
    </font>
    <font>
      <b/>
      <sz val="16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0"/>
    </font>
    <font>
      <sz val="11"/>
      <name val="Arial CE"/>
      <family val="0"/>
    </font>
    <font>
      <b/>
      <i/>
      <u val="single"/>
      <sz val="10"/>
      <name val="Arial CE"/>
      <family val="0"/>
    </font>
    <font>
      <b/>
      <u val="single"/>
      <sz val="10"/>
      <name val="Arial CE"/>
      <family val="0"/>
    </font>
    <font>
      <sz val="12"/>
      <name val="Arial CE"/>
      <family val="0"/>
    </font>
    <font>
      <b/>
      <sz val="9"/>
      <name val="Arial CE"/>
      <family val="0"/>
    </font>
    <font>
      <b/>
      <u val="single"/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ck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/>
      <top style="medium"/>
      <bottom style="thin"/>
    </border>
    <border>
      <left style="thick"/>
      <right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/>
      <bottom style="thick"/>
    </border>
    <border>
      <left style="thick"/>
      <right/>
      <top style="thick"/>
      <bottom/>
    </border>
    <border>
      <left style="medium"/>
      <right style="thin"/>
      <top style="thick"/>
      <bottom/>
    </border>
    <border>
      <left style="thin"/>
      <right style="thin"/>
      <top style="thick"/>
      <bottom/>
    </border>
    <border>
      <left style="thin"/>
      <right style="medium"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ck"/>
      <top/>
      <bottom/>
    </border>
    <border>
      <left style="thick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ck"/>
      <top/>
      <bottom style="medium"/>
    </border>
    <border>
      <left style="thick"/>
      <right/>
      <top/>
      <bottom style="thick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/>
      <top style="thin"/>
      <bottom/>
    </border>
    <border>
      <left style="medium"/>
      <right style="thick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ck"/>
      <top style="medium"/>
      <bottom style="thick"/>
    </border>
    <border>
      <left style="thin"/>
      <right style="thin"/>
      <top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ck"/>
      <right style="thin"/>
      <top style="medium"/>
      <bottom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/>
      <right/>
      <top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ck"/>
    </border>
    <border>
      <left>
        <color indexed="63"/>
      </left>
      <right style="thick"/>
      <top/>
      <bottom style="thin"/>
    </border>
    <border>
      <left>
        <color indexed="63"/>
      </left>
      <right>
        <color indexed="63"/>
      </right>
      <top style="thick"/>
      <bottom style="thin"/>
    </border>
    <border>
      <left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ck"/>
      <top style="thin"/>
      <bottom style="thin"/>
    </border>
    <border>
      <left/>
      <right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 style="thick"/>
      <bottom style="thin"/>
    </border>
    <border>
      <left/>
      <right style="medium"/>
      <top/>
      <bottom style="thin"/>
    </border>
    <border>
      <left/>
      <right style="medium"/>
      <top/>
      <bottom style="thick"/>
    </border>
    <border>
      <left/>
      <right style="medium"/>
      <top style="thick"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medium"/>
      <bottom style="medium"/>
    </border>
    <border>
      <left style="thick"/>
      <right/>
      <top style="thick"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ck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/>
    </border>
    <border>
      <left/>
      <right style="thin"/>
      <top/>
      <bottom style="thick"/>
    </border>
    <border>
      <left style="medium"/>
      <right style="medium"/>
      <top style="medium"/>
      <bottom style="medium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medium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/>
      <bottom style="thin"/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thick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4" fontId="0" fillId="0" borderId="31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37" xfId="0" applyFon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44" xfId="0" applyNumberFormat="1" applyFill="1" applyBorder="1" applyAlignment="1">
      <alignment/>
    </xf>
    <xf numFmtId="3" fontId="0" fillId="33" borderId="45" xfId="0" applyNumberFormat="1" applyFill="1" applyBorder="1" applyAlignment="1">
      <alignment/>
    </xf>
    <xf numFmtId="0" fontId="0" fillId="33" borderId="45" xfId="0" applyFill="1" applyBorder="1" applyAlignment="1">
      <alignment/>
    </xf>
    <xf numFmtId="3" fontId="0" fillId="33" borderId="46" xfId="0" applyNumberFormat="1" applyFill="1" applyBorder="1" applyAlignment="1">
      <alignment/>
    </xf>
    <xf numFmtId="3" fontId="2" fillId="0" borderId="47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4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3" fontId="0" fillId="0" borderId="55" xfId="0" applyNumberFormat="1" applyBorder="1" applyAlignment="1">
      <alignment/>
    </xf>
    <xf numFmtId="0" fontId="2" fillId="0" borderId="17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4" fillId="0" borderId="17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54" xfId="0" applyNumberFormat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60" xfId="0" applyNumberFormat="1" applyFill="1" applyBorder="1" applyAlignment="1">
      <alignment/>
    </xf>
    <xf numFmtId="3" fontId="0" fillId="33" borderId="61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61" xfId="0" applyFill="1" applyBorder="1" applyAlignment="1">
      <alignment/>
    </xf>
    <xf numFmtId="3" fontId="0" fillId="33" borderId="48" xfId="0" applyNumberFormat="1" applyFill="1" applyBorder="1" applyAlignment="1">
      <alignment/>
    </xf>
    <xf numFmtId="3" fontId="0" fillId="33" borderId="62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3" fontId="0" fillId="33" borderId="47" xfId="0" applyNumberFormat="1" applyFill="1" applyBorder="1" applyAlignment="1">
      <alignment/>
    </xf>
    <xf numFmtId="0" fontId="0" fillId="0" borderId="57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63" xfId="0" applyFont="1" applyBorder="1" applyAlignment="1">
      <alignment wrapText="1"/>
    </xf>
    <xf numFmtId="0" fontId="2" fillId="0" borderId="21" xfId="0" applyFont="1" applyBorder="1" applyAlignment="1">
      <alignment vertical="center"/>
    </xf>
    <xf numFmtId="165" fontId="2" fillId="0" borderId="64" xfId="0" applyNumberFormat="1" applyFont="1" applyBorder="1" applyAlignment="1">
      <alignment/>
    </xf>
    <xf numFmtId="166" fontId="0" fillId="34" borderId="65" xfId="0" applyNumberFormat="1" applyFont="1" applyFill="1" applyBorder="1" applyAlignment="1">
      <alignment vertical="center"/>
    </xf>
    <xf numFmtId="166" fontId="0" fillId="34" borderId="66" xfId="0" applyNumberFormat="1" applyFont="1" applyFill="1" applyBorder="1" applyAlignment="1">
      <alignment vertical="center"/>
    </xf>
    <xf numFmtId="166" fontId="0" fillId="34" borderId="67" xfId="0" applyNumberFormat="1" applyFont="1" applyFill="1" applyBorder="1" applyAlignment="1">
      <alignment vertical="center"/>
    </xf>
    <xf numFmtId="165" fontId="0" fillId="34" borderId="68" xfId="0" applyNumberFormat="1" applyFont="1" applyFill="1" applyBorder="1" applyAlignment="1">
      <alignment vertical="center"/>
    </xf>
    <xf numFmtId="165" fontId="0" fillId="34" borderId="69" xfId="0" applyNumberFormat="1" applyFont="1" applyFill="1" applyBorder="1" applyAlignment="1">
      <alignment vertical="center"/>
    </xf>
    <xf numFmtId="165" fontId="0" fillId="34" borderId="70" xfId="0" applyNumberFormat="1" applyFont="1" applyFill="1" applyBorder="1" applyAlignment="1">
      <alignment vertical="center"/>
    </xf>
    <xf numFmtId="166" fontId="0" fillId="34" borderId="71" xfId="0" applyNumberFormat="1" applyFont="1" applyFill="1" applyBorder="1" applyAlignment="1">
      <alignment vertical="center"/>
    </xf>
    <xf numFmtId="166" fontId="2" fillId="0" borderId="72" xfId="0" applyNumberFormat="1" applyFont="1" applyBorder="1" applyAlignment="1">
      <alignment vertical="center"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4" fillId="0" borderId="63" xfId="0" applyFont="1" applyBorder="1" applyAlignment="1">
      <alignment/>
    </xf>
    <xf numFmtId="165" fontId="0" fillId="0" borderId="63" xfId="0" applyNumberFormat="1" applyFont="1" applyBorder="1" applyAlignment="1">
      <alignment/>
    </xf>
    <xf numFmtId="166" fontId="0" fillId="0" borderId="63" xfId="0" applyNumberFormat="1" applyFont="1" applyBorder="1" applyAlignment="1">
      <alignment/>
    </xf>
    <xf numFmtId="165" fontId="2" fillId="0" borderId="73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0" fillId="0" borderId="63" xfId="0" applyFont="1" applyBorder="1" applyAlignment="1">
      <alignment/>
    </xf>
    <xf numFmtId="165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74" xfId="0" applyFont="1" applyBorder="1" applyAlignment="1">
      <alignment/>
    </xf>
    <xf numFmtId="165" fontId="0" fillId="0" borderId="74" xfId="0" applyNumberFormat="1" applyFont="1" applyBorder="1" applyAlignment="1">
      <alignment/>
    </xf>
    <xf numFmtId="166" fontId="0" fillId="0" borderId="74" xfId="0" applyNumberFormat="1" applyFont="1" applyBorder="1" applyAlignment="1">
      <alignment/>
    </xf>
    <xf numFmtId="165" fontId="2" fillId="0" borderId="75" xfId="0" applyNumberFormat="1" applyFont="1" applyBorder="1" applyAlignment="1">
      <alignment/>
    </xf>
    <xf numFmtId="0" fontId="0" fillId="0" borderId="76" xfId="0" applyFont="1" applyBorder="1" applyAlignment="1">
      <alignment/>
    </xf>
    <xf numFmtId="165" fontId="0" fillId="0" borderId="76" xfId="0" applyNumberFormat="1" applyFont="1" applyBorder="1" applyAlignment="1">
      <alignment/>
    </xf>
    <xf numFmtId="166" fontId="0" fillId="0" borderId="76" xfId="0" applyNumberFormat="1" applyFont="1" applyBorder="1" applyAlignment="1">
      <alignment/>
    </xf>
    <xf numFmtId="0" fontId="0" fillId="0" borderId="67" xfId="0" applyFont="1" applyBorder="1" applyAlignment="1">
      <alignment/>
    </xf>
    <xf numFmtId="165" fontId="0" fillId="0" borderId="67" xfId="0" applyNumberFormat="1" applyFont="1" applyBorder="1" applyAlignment="1">
      <alignment/>
    </xf>
    <xf numFmtId="166" fontId="0" fillId="0" borderId="67" xfId="0" applyNumberFormat="1" applyFont="1" applyBorder="1" applyAlignment="1">
      <alignment/>
    </xf>
    <xf numFmtId="165" fontId="2" fillId="0" borderId="77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14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vertical="center"/>
    </xf>
    <xf numFmtId="166" fontId="2" fillId="34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6" fontId="2" fillId="34" borderId="65" xfId="0" applyNumberFormat="1" applyFont="1" applyFill="1" applyBorder="1" applyAlignment="1">
      <alignment vertical="center"/>
    </xf>
    <xf numFmtId="166" fontId="2" fillId="34" borderId="76" xfId="0" applyNumberFormat="1" applyFont="1" applyFill="1" applyBorder="1" applyAlignment="1">
      <alignment vertical="center"/>
    </xf>
    <xf numFmtId="165" fontId="2" fillId="34" borderId="70" xfId="0" applyNumberFormat="1" applyFont="1" applyFill="1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78" xfId="0" applyFont="1" applyBorder="1" applyAlignment="1">
      <alignment/>
    </xf>
    <xf numFmtId="165" fontId="0" fillId="0" borderId="78" xfId="0" applyNumberFormat="1" applyFont="1" applyBorder="1" applyAlignment="1">
      <alignment/>
    </xf>
    <xf numFmtId="166" fontId="0" fillId="0" borderId="78" xfId="0" applyNumberFormat="1" applyFont="1" applyBorder="1" applyAlignment="1">
      <alignment/>
    </xf>
    <xf numFmtId="165" fontId="2" fillId="0" borderId="79" xfId="0" applyNumberFormat="1" applyFont="1" applyBorder="1" applyAlignment="1">
      <alignment/>
    </xf>
    <xf numFmtId="165" fontId="0" fillId="0" borderId="80" xfId="0" applyNumberFormat="1" applyFont="1" applyBorder="1" applyAlignment="1">
      <alignment/>
    </xf>
    <xf numFmtId="165" fontId="0" fillId="0" borderId="81" xfId="0" applyNumberFormat="1" applyFont="1" applyBorder="1" applyAlignment="1">
      <alignment/>
    </xf>
    <xf numFmtId="165" fontId="0" fillId="0" borderId="82" xfId="0" applyNumberFormat="1" applyFont="1" applyBorder="1" applyAlignment="1">
      <alignment/>
    </xf>
    <xf numFmtId="165" fontId="0" fillId="0" borderId="83" xfId="0" applyNumberFormat="1" applyFont="1" applyBorder="1" applyAlignment="1">
      <alignment/>
    </xf>
    <xf numFmtId="165" fontId="0" fillId="0" borderId="84" xfId="0" applyNumberFormat="1" applyFont="1" applyBorder="1" applyAlignment="1">
      <alignment/>
    </xf>
    <xf numFmtId="0" fontId="0" fillId="0" borderId="85" xfId="0" applyFont="1" applyBorder="1" applyAlignment="1">
      <alignment/>
    </xf>
    <xf numFmtId="165" fontId="0" fillId="0" borderId="86" xfId="0" applyNumberFormat="1" applyFont="1" applyBorder="1" applyAlignment="1">
      <alignment/>
    </xf>
    <xf numFmtId="166" fontId="0" fillId="0" borderId="86" xfId="0" applyNumberFormat="1" applyFont="1" applyBorder="1" applyAlignment="1">
      <alignment/>
    </xf>
    <xf numFmtId="165" fontId="0" fillId="0" borderId="87" xfId="0" applyNumberFormat="1" applyFont="1" applyBorder="1" applyAlignment="1">
      <alignment/>
    </xf>
    <xf numFmtId="165" fontId="2" fillId="0" borderId="88" xfId="0" applyNumberFormat="1" applyFont="1" applyBorder="1" applyAlignment="1">
      <alignment/>
    </xf>
    <xf numFmtId="0" fontId="0" fillId="0" borderId="86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0" fillId="0" borderId="6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89" xfId="0" applyFont="1" applyFill="1" applyBorder="1" applyAlignment="1">
      <alignment/>
    </xf>
    <xf numFmtId="0" fontId="0" fillId="0" borderId="90" xfId="0" applyFill="1" applyBorder="1" applyAlignment="1">
      <alignment/>
    </xf>
    <xf numFmtId="0" fontId="0" fillId="0" borderId="90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91" xfId="0" applyFill="1" applyBorder="1" applyAlignment="1">
      <alignment/>
    </xf>
    <xf numFmtId="0" fontId="0" fillId="0" borderId="85" xfId="0" applyFill="1" applyBorder="1" applyAlignment="1">
      <alignment/>
    </xf>
    <xf numFmtId="0" fontId="2" fillId="0" borderId="92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89" xfId="0" applyFont="1" applyFill="1" applyBorder="1" applyAlignment="1">
      <alignment/>
    </xf>
    <xf numFmtId="0" fontId="4" fillId="0" borderId="74" xfId="0" applyFont="1" applyBorder="1" applyAlignment="1">
      <alignment/>
    </xf>
    <xf numFmtId="165" fontId="0" fillId="0" borderId="74" xfId="0" applyNumberFormat="1" applyFont="1" applyBorder="1" applyAlignment="1">
      <alignment/>
    </xf>
    <xf numFmtId="166" fontId="0" fillId="0" borderId="74" xfId="0" applyNumberFormat="1" applyFont="1" applyBorder="1" applyAlignment="1">
      <alignment/>
    </xf>
    <xf numFmtId="165" fontId="0" fillId="0" borderId="75" xfId="0" applyNumberFormat="1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67" xfId="0" applyFont="1" applyBorder="1" applyAlignment="1">
      <alignment/>
    </xf>
    <xf numFmtId="165" fontId="0" fillId="0" borderId="67" xfId="0" applyNumberFormat="1" applyFont="1" applyBorder="1" applyAlignment="1">
      <alignment/>
    </xf>
    <xf numFmtId="166" fontId="0" fillId="0" borderId="67" xfId="0" applyNumberFormat="1" applyFont="1" applyBorder="1" applyAlignment="1">
      <alignment/>
    </xf>
    <xf numFmtId="165" fontId="0" fillId="0" borderId="77" xfId="0" applyNumberFormat="1" applyFont="1" applyBorder="1" applyAlignment="1">
      <alignment/>
    </xf>
    <xf numFmtId="0" fontId="10" fillId="0" borderId="63" xfId="0" applyFont="1" applyFill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65" fontId="2" fillId="0" borderId="78" xfId="0" applyNumberFormat="1" applyFont="1" applyBorder="1" applyAlignment="1">
      <alignment/>
    </xf>
    <xf numFmtId="165" fontId="0" fillId="0" borderId="73" xfId="0" applyNumberFormat="1" applyFont="1" applyBorder="1" applyAlignment="1">
      <alignment/>
    </xf>
    <xf numFmtId="0" fontId="0" fillId="0" borderId="0" xfId="0" applyFont="1" applyAlignment="1">
      <alignment/>
    </xf>
    <xf numFmtId="49" fontId="14" fillId="0" borderId="0" xfId="0" applyNumberFormat="1" applyFont="1" applyAlignment="1">
      <alignment/>
    </xf>
    <xf numFmtId="165" fontId="2" fillId="34" borderId="73" xfId="0" applyNumberFormat="1" applyFont="1" applyFill="1" applyBorder="1" applyAlignment="1">
      <alignment vertical="center"/>
    </xf>
    <xf numFmtId="166" fontId="0" fillId="34" borderId="65" xfId="0" applyNumberFormat="1" applyFont="1" applyFill="1" applyBorder="1" applyAlignment="1">
      <alignment vertical="center"/>
    </xf>
    <xf numFmtId="165" fontId="0" fillId="34" borderId="69" xfId="0" applyNumberFormat="1" applyFont="1" applyFill="1" applyBorder="1" applyAlignment="1">
      <alignment vertical="center"/>
    </xf>
    <xf numFmtId="166" fontId="0" fillId="0" borderId="65" xfId="0" applyNumberFormat="1" applyFont="1" applyBorder="1" applyAlignment="1">
      <alignment vertical="center"/>
    </xf>
    <xf numFmtId="165" fontId="0" fillId="0" borderId="82" xfId="0" applyNumberFormat="1" applyFont="1" applyBorder="1" applyAlignment="1">
      <alignment/>
    </xf>
    <xf numFmtId="165" fontId="0" fillId="0" borderId="80" xfId="0" applyNumberFormat="1" applyFont="1" applyBorder="1" applyAlignment="1">
      <alignment/>
    </xf>
    <xf numFmtId="165" fontId="2" fillId="34" borderId="31" xfId="0" applyNumberFormat="1" applyFont="1" applyFill="1" applyBorder="1" applyAlignment="1">
      <alignment vertical="center"/>
    </xf>
    <xf numFmtId="0" fontId="0" fillId="0" borderId="32" xfId="0" applyFill="1" applyBorder="1" applyAlignment="1">
      <alignment/>
    </xf>
    <xf numFmtId="0" fontId="0" fillId="0" borderId="93" xfId="0" applyFont="1" applyBorder="1" applyAlignment="1">
      <alignment/>
    </xf>
    <xf numFmtId="165" fontId="0" fillId="0" borderId="93" xfId="0" applyNumberFormat="1" applyFont="1" applyBorder="1" applyAlignment="1">
      <alignment/>
    </xf>
    <xf numFmtId="166" fontId="0" fillId="0" borderId="93" xfId="0" applyNumberFormat="1" applyFont="1" applyBorder="1" applyAlignment="1">
      <alignment/>
    </xf>
    <xf numFmtId="165" fontId="0" fillId="0" borderId="94" xfId="0" applyNumberFormat="1" applyFont="1" applyBorder="1" applyAlignment="1">
      <alignment/>
    </xf>
    <xf numFmtId="165" fontId="2" fillId="0" borderId="36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0" fillId="0" borderId="95" xfId="0" applyFont="1" applyBorder="1" applyAlignment="1">
      <alignment/>
    </xf>
    <xf numFmtId="165" fontId="0" fillId="0" borderId="95" xfId="0" applyNumberFormat="1" applyFont="1" applyBorder="1" applyAlignment="1">
      <alignment/>
    </xf>
    <xf numFmtId="166" fontId="0" fillId="0" borderId="95" xfId="0" applyNumberFormat="1" applyFont="1" applyBorder="1" applyAlignment="1">
      <alignment/>
    </xf>
    <xf numFmtId="165" fontId="0" fillId="0" borderId="96" xfId="0" applyNumberFormat="1" applyFont="1" applyBorder="1" applyAlignment="1">
      <alignment/>
    </xf>
    <xf numFmtId="165" fontId="2" fillId="0" borderId="97" xfId="0" applyNumberFormat="1" applyFont="1" applyBorder="1" applyAlignment="1">
      <alignment/>
    </xf>
    <xf numFmtId="0" fontId="11" fillId="0" borderId="37" xfId="0" applyFont="1" applyFill="1" applyBorder="1" applyAlignment="1">
      <alignment/>
    </xf>
    <xf numFmtId="0" fontId="11" fillId="0" borderId="92" xfId="0" applyFont="1" applyFill="1" applyBorder="1" applyAlignment="1">
      <alignment/>
    </xf>
    <xf numFmtId="0" fontId="4" fillId="0" borderId="78" xfId="0" applyFont="1" applyBorder="1" applyAlignment="1">
      <alignment/>
    </xf>
    <xf numFmtId="0" fontId="11" fillId="0" borderId="37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4" fillId="0" borderId="93" xfId="0" applyFont="1" applyBorder="1" applyAlignment="1">
      <alignment/>
    </xf>
    <xf numFmtId="166" fontId="2" fillId="0" borderId="98" xfId="0" applyNumberFormat="1" applyFont="1" applyBorder="1" applyAlignment="1">
      <alignment vertical="center"/>
    </xf>
    <xf numFmtId="165" fontId="2" fillId="34" borderId="99" xfId="0" applyNumberFormat="1" applyFont="1" applyFill="1" applyBorder="1" applyAlignment="1">
      <alignment vertical="center"/>
    </xf>
    <xf numFmtId="166" fontId="2" fillId="34" borderId="100" xfId="0" applyNumberFormat="1" applyFont="1" applyFill="1" applyBorder="1" applyAlignment="1">
      <alignment vertical="center"/>
    </xf>
    <xf numFmtId="165" fontId="2" fillId="34" borderId="69" xfId="0" applyNumberFormat="1" applyFont="1" applyFill="1" applyBorder="1" applyAlignment="1">
      <alignment vertical="center"/>
    </xf>
    <xf numFmtId="165" fontId="2" fillId="34" borderId="101" xfId="0" applyNumberFormat="1" applyFont="1" applyFill="1" applyBorder="1" applyAlignment="1">
      <alignment vertical="center"/>
    </xf>
    <xf numFmtId="166" fontId="2" fillId="34" borderId="98" xfId="0" applyNumberFormat="1" applyFont="1" applyFill="1" applyBorder="1" applyAlignment="1">
      <alignment vertical="center"/>
    </xf>
    <xf numFmtId="0" fontId="2" fillId="34" borderId="102" xfId="0" applyFont="1" applyFill="1" applyBorder="1" applyAlignment="1">
      <alignment vertical="center"/>
    </xf>
    <xf numFmtId="165" fontId="2" fillId="34" borderId="103" xfId="0" applyNumberFormat="1" applyFont="1" applyFill="1" applyBorder="1" applyAlignment="1">
      <alignment vertical="center"/>
    </xf>
    <xf numFmtId="166" fontId="2" fillId="34" borderId="104" xfId="0" applyNumberFormat="1" applyFont="1" applyFill="1" applyBorder="1" applyAlignment="1">
      <alignment vertical="center"/>
    </xf>
    <xf numFmtId="0" fontId="2" fillId="34" borderId="85" xfId="0" applyFont="1" applyFill="1" applyBorder="1" applyAlignment="1">
      <alignment vertical="center"/>
    </xf>
    <xf numFmtId="165" fontId="0" fillId="34" borderId="103" xfId="0" applyNumberFormat="1" applyFont="1" applyFill="1" applyBorder="1" applyAlignment="1">
      <alignment vertical="center"/>
    </xf>
    <xf numFmtId="166" fontId="0" fillId="34" borderId="86" xfId="0" applyNumberFormat="1" applyFont="1" applyFill="1" applyBorder="1" applyAlignment="1">
      <alignment vertical="center"/>
    </xf>
    <xf numFmtId="0" fontId="0" fillId="0" borderId="22" xfId="0" applyFont="1" applyBorder="1" applyAlignment="1">
      <alignment wrapText="1"/>
    </xf>
    <xf numFmtId="0" fontId="2" fillId="0" borderId="105" xfId="0" applyFont="1" applyBorder="1" applyAlignment="1">
      <alignment vertical="center"/>
    </xf>
    <xf numFmtId="0" fontId="2" fillId="0" borderId="104" xfId="0" applyFont="1" applyBorder="1" applyAlignment="1">
      <alignment vertical="center"/>
    </xf>
    <xf numFmtId="0" fontId="0" fillId="34" borderId="86" xfId="0" applyFont="1" applyFill="1" applyBorder="1" applyAlignment="1">
      <alignment horizontal="center" wrapText="1"/>
    </xf>
    <xf numFmtId="0" fontId="2" fillId="0" borderId="85" xfId="0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165" fontId="0" fillId="34" borderId="86" xfId="0" applyNumberFormat="1" applyFill="1" applyBorder="1" applyAlignment="1">
      <alignment vertical="center"/>
    </xf>
    <xf numFmtId="166" fontId="2" fillId="34" borderId="86" xfId="0" applyNumberFormat="1" applyFont="1" applyFill="1" applyBorder="1" applyAlignment="1">
      <alignment vertical="center"/>
    </xf>
    <xf numFmtId="165" fontId="2" fillId="34" borderId="88" xfId="0" applyNumberFormat="1" applyFont="1" applyFill="1" applyBorder="1" applyAlignment="1">
      <alignment vertical="center"/>
    </xf>
    <xf numFmtId="165" fontId="0" fillId="34" borderId="73" xfId="0" applyNumberFormat="1" applyFont="1" applyFill="1" applyBorder="1" applyAlignment="1">
      <alignment vertical="center"/>
    </xf>
    <xf numFmtId="165" fontId="0" fillId="34" borderId="77" xfId="0" applyNumberFormat="1" applyFont="1" applyFill="1" applyBorder="1" applyAlignment="1">
      <alignment vertical="center"/>
    </xf>
    <xf numFmtId="165" fontId="0" fillId="34" borderId="87" xfId="0" applyNumberFormat="1" applyFont="1" applyFill="1" applyBorder="1" applyAlignment="1">
      <alignment vertical="center"/>
    </xf>
    <xf numFmtId="165" fontId="0" fillId="34" borderId="31" xfId="0" applyNumberFormat="1" applyFont="1" applyFill="1" applyBorder="1" applyAlignment="1">
      <alignment vertical="center"/>
    </xf>
    <xf numFmtId="165" fontId="2" fillId="34" borderId="87" xfId="0" applyNumberFormat="1" applyFont="1" applyFill="1" applyBorder="1" applyAlignment="1">
      <alignment vertical="center"/>
    </xf>
    <xf numFmtId="165" fontId="2" fillId="34" borderId="97" xfId="0" applyNumberFormat="1" applyFont="1" applyFill="1" applyBorder="1" applyAlignment="1">
      <alignment vertical="center"/>
    </xf>
    <xf numFmtId="165" fontId="0" fillId="34" borderId="73" xfId="0" applyNumberFormat="1" applyFont="1" applyFill="1" applyBorder="1" applyAlignment="1">
      <alignment vertical="center"/>
    </xf>
    <xf numFmtId="165" fontId="2" fillId="34" borderId="36" xfId="0" applyNumberFormat="1" applyFont="1" applyFill="1" applyBorder="1" applyAlignment="1">
      <alignment vertical="center"/>
    </xf>
    <xf numFmtId="165" fontId="0" fillId="34" borderId="77" xfId="0" applyNumberFormat="1" applyFont="1" applyFill="1" applyBorder="1" applyAlignment="1">
      <alignment vertical="center"/>
    </xf>
    <xf numFmtId="0" fontId="0" fillId="34" borderId="87" xfId="0" applyFont="1" applyFill="1" applyBorder="1" applyAlignment="1">
      <alignment horizontal="center" wrapText="1"/>
    </xf>
    <xf numFmtId="165" fontId="2" fillId="34" borderId="106" xfId="0" applyNumberFormat="1" applyFont="1" applyFill="1" applyBorder="1" applyAlignment="1">
      <alignment vertical="center"/>
    </xf>
    <xf numFmtId="165" fontId="0" fillId="34" borderId="106" xfId="0" applyNumberFormat="1" applyFill="1" applyBorder="1" applyAlignment="1">
      <alignment vertical="center"/>
    </xf>
    <xf numFmtId="165" fontId="0" fillId="34" borderId="106" xfId="0" applyNumberFormat="1" applyFont="1" applyFill="1" applyBorder="1" applyAlignment="1">
      <alignment vertical="center"/>
    </xf>
    <xf numFmtId="165" fontId="0" fillId="34" borderId="45" xfId="0" applyNumberFormat="1" applyFont="1" applyFill="1" applyBorder="1" applyAlignment="1">
      <alignment vertical="center"/>
    </xf>
    <xf numFmtId="165" fontId="2" fillId="34" borderId="30" xfId="0" applyNumberFormat="1" applyFont="1" applyFill="1" applyBorder="1" applyAlignment="1">
      <alignment vertical="center"/>
    </xf>
    <xf numFmtId="165" fontId="0" fillId="34" borderId="107" xfId="0" applyNumberFormat="1" applyFont="1" applyFill="1" applyBorder="1" applyAlignment="1">
      <alignment vertical="center"/>
    </xf>
    <xf numFmtId="165" fontId="0" fillId="34" borderId="30" xfId="0" applyNumberFormat="1" applyFont="1" applyFill="1" applyBorder="1" applyAlignment="1">
      <alignment vertical="center"/>
    </xf>
    <xf numFmtId="165" fontId="2" fillId="34" borderId="107" xfId="0" applyNumberFormat="1" applyFont="1" applyFill="1" applyBorder="1" applyAlignment="1">
      <alignment vertical="center"/>
    </xf>
    <xf numFmtId="165" fontId="2" fillId="34" borderId="108" xfId="0" applyNumberFormat="1" applyFont="1" applyFill="1" applyBorder="1" applyAlignment="1">
      <alignment vertical="center"/>
    </xf>
    <xf numFmtId="165" fontId="0" fillId="34" borderId="106" xfId="0" applyNumberFormat="1" applyFont="1" applyFill="1" applyBorder="1" applyAlignment="1">
      <alignment vertical="center"/>
    </xf>
    <xf numFmtId="165" fontId="2" fillId="34" borderId="35" xfId="0" applyNumberFormat="1" applyFont="1" applyFill="1" applyBorder="1" applyAlignment="1">
      <alignment vertical="center"/>
    </xf>
    <xf numFmtId="165" fontId="2" fillId="0" borderId="108" xfId="0" applyNumberFormat="1" applyFont="1" applyBorder="1" applyAlignment="1">
      <alignment vertical="center"/>
    </xf>
    <xf numFmtId="165" fontId="0" fillId="0" borderId="106" xfId="0" applyNumberFormat="1" applyFont="1" applyBorder="1" applyAlignment="1">
      <alignment vertical="center"/>
    </xf>
    <xf numFmtId="165" fontId="2" fillId="0" borderId="109" xfId="0" applyNumberFormat="1" applyFont="1" applyBorder="1" applyAlignment="1">
      <alignment vertical="center"/>
    </xf>
    <xf numFmtId="165" fontId="2" fillId="0" borderId="64" xfId="0" applyNumberFormat="1" applyFont="1" applyBorder="1" applyAlignment="1">
      <alignment vertical="center"/>
    </xf>
    <xf numFmtId="165" fontId="0" fillId="0" borderId="82" xfId="0" applyNumberFormat="1" applyFont="1" applyBorder="1" applyAlignment="1">
      <alignment vertical="center"/>
    </xf>
    <xf numFmtId="166" fontId="0" fillId="0" borderId="82" xfId="0" applyNumberFormat="1" applyFont="1" applyBorder="1" applyAlignment="1">
      <alignment/>
    </xf>
    <xf numFmtId="166" fontId="0" fillId="0" borderId="80" xfId="0" applyNumberFormat="1" applyFont="1" applyBorder="1" applyAlignment="1">
      <alignment/>
    </xf>
    <xf numFmtId="0" fontId="0" fillId="0" borderId="82" xfId="0" applyBorder="1" applyAlignment="1">
      <alignment/>
    </xf>
    <xf numFmtId="165" fontId="0" fillId="0" borderId="81" xfId="0" applyNumberFormat="1" applyFont="1" applyBorder="1" applyAlignment="1">
      <alignment/>
    </xf>
    <xf numFmtId="0" fontId="2" fillId="0" borderId="92" xfId="0" applyFont="1" applyBorder="1" applyAlignment="1">
      <alignment/>
    </xf>
    <xf numFmtId="0" fontId="0" fillId="0" borderId="84" xfId="0" applyFont="1" applyBorder="1" applyAlignment="1">
      <alignment/>
    </xf>
    <xf numFmtId="165" fontId="2" fillId="0" borderId="84" xfId="0" applyNumberFormat="1" applyFont="1" applyBorder="1" applyAlignment="1">
      <alignment/>
    </xf>
    <xf numFmtId="166" fontId="2" fillId="0" borderId="84" xfId="0" applyNumberFormat="1" applyFont="1" applyBorder="1" applyAlignment="1">
      <alignment/>
    </xf>
    <xf numFmtId="0" fontId="0" fillId="0" borderId="110" xfId="0" applyFont="1" applyBorder="1" applyAlignment="1">
      <alignment wrapText="1"/>
    </xf>
    <xf numFmtId="0" fontId="2" fillId="0" borderId="111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112" xfId="0" applyBorder="1" applyAlignment="1">
      <alignment vertical="center"/>
    </xf>
    <xf numFmtId="0" fontId="2" fillId="0" borderId="87" xfId="0" applyFont="1" applyBorder="1" applyAlignment="1">
      <alignment vertical="center"/>
    </xf>
    <xf numFmtId="165" fontId="2" fillId="0" borderId="101" xfId="0" applyNumberFormat="1" applyFont="1" applyBorder="1" applyAlignment="1">
      <alignment vertical="center"/>
    </xf>
    <xf numFmtId="165" fontId="0" fillId="0" borderId="69" xfId="0" applyNumberFormat="1" applyFont="1" applyBorder="1" applyAlignment="1">
      <alignment vertical="center"/>
    </xf>
    <xf numFmtId="165" fontId="2" fillId="0" borderId="113" xfId="0" applyNumberFormat="1" applyFont="1" applyBorder="1" applyAlignment="1">
      <alignment vertical="center"/>
    </xf>
    <xf numFmtId="0" fontId="0" fillId="0" borderId="109" xfId="0" applyFont="1" applyBorder="1" applyAlignment="1">
      <alignment vertical="center"/>
    </xf>
    <xf numFmtId="0" fontId="2" fillId="34" borderId="70" xfId="0" applyFont="1" applyFill="1" applyBorder="1" applyAlignment="1">
      <alignment horizontal="center" wrapText="1"/>
    </xf>
    <xf numFmtId="0" fontId="2" fillId="34" borderId="71" xfId="0" applyFont="1" applyFill="1" applyBorder="1" applyAlignment="1">
      <alignment horizontal="center" wrapText="1"/>
    </xf>
    <xf numFmtId="0" fontId="2" fillId="34" borderId="30" xfId="0" applyFont="1" applyFill="1" applyBorder="1" applyAlignment="1">
      <alignment horizontal="center" wrapText="1"/>
    </xf>
    <xf numFmtId="0" fontId="0" fillId="0" borderId="114" xfId="0" applyFont="1" applyBorder="1" applyAlignment="1">
      <alignment horizontal="center" wrapText="1"/>
    </xf>
    <xf numFmtId="0" fontId="2" fillId="0" borderId="82" xfId="0" applyFont="1" applyBorder="1" applyAlignment="1">
      <alignment vertical="center"/>
    </xf>
    <xf numFmtId="0" fontId="0" fillId="0" borderId="80" xfId="0" applyBorder="1" applyAlignment="1">
      <alignment vertical="center"/>
    </xf>
    <xf numFmtId="0" fontId="2" fillId="0" borderId="112" xfId="0" applyFont="1" applyBorder="1" applyAlignment="1">
      <alignment vertical="center"/>
    </xf>
    <xf numFmtId="0" fontId="0" fillId="0" borderId="87" xfId="0" applyBorder="1" applyAlignment="1">
      <alignment vertical="center"/>
    </xf>
    <xf numFmtId="0" fontId="2" fillId="0" borderId="115" xfId="0" applyFont="1" applyBorder="1" applyAlignment="1">
      <alignment vertical="center"/>
    </xf>
    <xf numFmtId="0" fontId="2" fillId="0" borderId="116" xfId="0" applyFont="1" applyBorder="1" applyAlignment="1">
      <alignment vertical="center"/>
    </xf>
    <xf numFmtId="0" fontId="0" fillId="0" borderId="116" xfId="0" applyFont="1" applyBorder="1" applyAlignment="1">
      <alignment vertical="center"/>
    </xf>
    <xf numFmtId="0" fontId="0" fillId="0" borderId="117" xfId="0" applyFont="1" applyBorder="1" applyAlignment="1">
      <alignment vertical="center"/>
    </xf>
    <xf numFmtId="0" fontId="0" fillId="0" borderId="111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2" fillId="0" borderId="96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2" fillId="0" borderId="118" xfId="0" applyFont="1" applyBorder="1" applyAlignment="1">
      <alignment vertical="center"/>
    </xf>
    <xf numFmtId="0" fontId="2" fillId="0" borderId="119" xfId="0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2" fillId="0" borderId="117" xfId="0" applyFont="1" applyBorder="1" applyAlignment="1">
      <alignment vertical="center"/>
    </xf>
    <xf numFmtId="0" fontId="2" fillId="0" borderId="120" xfId="0" applyFont="1" applyBorder="1" applyAlignment="1">
      <alignment/>
    </xf>
    <xf numFmtId="0" fontId="2" fillId="0" borderId="121" xfId="0" applyFont="1" applyFill="1" applyBorder="1" applyAlignment="1">
      <alignment/>
    </xf>
    <xf numFmtId="0" fontId="2" fillId="0" borderId="85" xfId="0" applyFont="1" applyBorder="1" applyAlignment="1">
      <alignment/>
    </xf>
    <xf numFmtId="0" fontId="0" fillId="0" borderId="87" xfId="0" applyFont="1" applyBorder="1" applyAlignment="1">
      <alignment/>
    </xf>
    <xf numFmtId="165" fontId="2" fillId="0" borderId="114" xfId="0" applyNumberFormat="1" applyFont="1" applyBorder="1" applyAlignment="1">
      <alignment vertical="center"/>
    </xf>
    <xf numFmtId="166" fontId="2" fillId="0" borderId="87" xfId="0" applyNumberFormat="1" applyFont="1" applyBorder="1" applyAlignment="1">
      <alignment/>
    </xf>
    <xf numFmtId="165" fontId="2" fillId="0" borderId="87" xfId="0" applyNumberFormat="1" applyFont="1" applyBorder="1" applyAlignment="1">
      <alignment vertical="center"/>
    </xf>
    <xf numFmtId="0" fontId="0" fillId="0" borderId="82" xfId="0" applyFont="1" applyBorder="1" applyAlignment="1">
      <alignment/>
    </xf>
    <xf numFmtId="0" fontId="0" fillId="0" borderId="94" xfId="0" applyFont="1" applyBorder="1" applyAlignment="1">
      <alignment/>
    </xf>
    <xf numFmtId="165" fontId="2" fillId="0" borderId="94" xfId="0" applyNumberFormat="1" applyFont="1" applyBorder="1" applyAlignment="1">
      <alignment/>
    </xf>
    <xf numFmtId="166" fontId="2" fillId="0" borderId="94" xfId="0" applyNumberFormat="1" applyFont="1" applyBorder="1" applyAlignment="1">
      <alignment/>
    </xf>
    <xf numFmtId="165" fontId="2" fillId="0" borderId="36" xfId="0" applyNumberFormat="1" applyFont="1" applyBorder="1" applyAlignment="1">
      <alignment vertical="center"/>
    </xf>
    <xf numFmtId="0" fontId="0" fillId="0" borderId="80" xfId="0" applyBorder="1" applyAlignment="1">
      <alignment/>
    </xf>
    <xf numFmtId="165" fontId="0" fillId="0" borderId="80" xfId="0" applyNumberFormat="1" applyFont="1" applyBorder="1" applyAlignment="1">
      <alignment vertical="center"/>
    </xf>
    <xf numFmtId="0" fontId="2" fillId="0" borderId="118" xfId="0" applyFont="1" applyBorder="1" applyAlignment="1">
      <alignment/>
    </xf>
    <xf numFmtId="0" fontId="2" fillId="0" borderId="32" xfId="0" applyFont="1" applyFill="1" applyBorder="1" applyAlignment="1">
      <alignment/>
    </xf>
    <xf numFmtId="165" fontId="2" fillId="0" borderId="94" xfId="0" applyNumberFormat="1" applyFont="1" applyBorder="1" applyAlignment="1">
      <alignment vertical="center"/>
    </xf>
    <xf numFmtId="165" fontId="2" fillId="0" borderId="83" xfId="0" applyNumberFormat="1" applyFont="1" applyBorder="1" applyAlignment="1">
      <alignment/>
    </xf>
    <xf numFmtId="166" fontId="2" fillId="0" borderId="83" xfId="0" applyNumberFormat="1" applyFont="1" applyBorder="1" applyAlignment="1">
      <alignment/>
    </xf>
    <xf numFmtId="0" fontId="0" fillId="0" borderId="83" xfId="0" applyFont="1" applyBorder="1" applyAlignment="1">
      <alignment/>
    </xf>
    <xf numFmtId="0" fontId="2" fillId="0" borderId="122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84" xfId="0" applyBorder="1" applyAlignment="1">
      <alignment/>
    </xf>
    <xf numFmtId="0" fontId="0" fillId="0" borderId="123" xfId="0" applyFont="1" applyBorder="1" applyAlignment="1">
      <alignment/>
    </xf>
    <xf numFmtId="0" fontId="0" fillId="0" borderId="111" xfId="0" applyFont="1" applyBorder="1" applyAlignment="1">
      <alignment/>
    </xf>
    <xf numFmtId="0" fontId="2" fillId="0" borderId="124" xfId="0" applyFont="1" applyBorder="1" applyAlignment="1">
      <alignment vertical="center"/>
    </xf>
    <xf numFmtId="0" fontId="9" fillId="0" borderId="0" xfId="0" applyFont="1" applyAlignment="1">
      <alignment horizontal="center"/>
    </xf>
    <xf numFmtId="165" fontId="2" fillId="0" borderId="99" xfId="0" applyNumberFormat="1" applyFont="1" applyBorder="1" applyAlignment="1">
      <alignment vertical="center"/>
    </xf>
    <xf numFmtId="166" fontId="2" fillId="0" borderId="100" xfId="0" applyNumberFormat="1" applyFont="1" applyBorder="1" applyAlignment="1">
      <alignment vertical="center"/>
    </xf>
    <xf numFmtId="165" fontId="2" fillId="0" borderId="35" xfId="0" applyNumberFormat="1" applyFont="1" applyBorder="1" applyAlignment="1">
      <alignment vertical="center"/>
    </xf>
    <xf numFmtId="165" fontId="0" fillId="0" borderId="123" xfId="0" applyNumberFormat="1" applyFont="1" applyBorder="1" applyAlignment="1">
      <alignment/>
    </xf>
    <xf numFmtId="166" fontId="0" fillId="0" borderId="111" xfId="0" applyNumberFormat="1" applyFont="1" applyBorder="1" applyAlignment="1">
      <alignment/>
    </xf>
    <xf numFmtId="166" fontId="0" fillId="0" borderId="80" xfId="0" applyNumberFormat="1" applyFont="1" applyBorder="1" applyAlignment="1">
      <alignment/>
    </xf>
    <xf numFmtId="0" fontId="2" fillId="0" borderId="125" xfId="0" applyFont="1" applyFill="1" applyBorder="1" applyAlignment="1">
      <alignment/>
    </xf>
    <xf numFmtId="0" fontId="2" fillId="0" borderId="126" xfId="0" applyFont="1" applyBorder="1" applyAlignment="1">
      <alignment/>
    </xf>
    <xf numFmtId="165" fontId="2" fillId="0" borderId="126" xfId="0" applyNumberFormat="1" applyFont="1" applyBorder="1" applyAlignment="1">
      <alignment/>
    </xf>
    <xf numFmtId="0" fontId="2" fillId="0" borderId="127" xfId="0" applyFont="1" applyFill="1" applyBorder="1" applyAlignment="1">
      <alignment/>
    </xf>
    <xf numFmtId="0" fontId="0" fillId="0" borderId="128" xfId="0" applyBorder="1" applyAlignment="1">
      <alignment/>
    </xf>
    <xf numFmtId="165" fontId="16" fillId="0" borderId="129" xfId="0" applyNumberFormat="1" applyFont="1" applyBorder="1" applyAlignment="1">
      <alignment/>
    </xf>
    <xf numFmtId="0" fontId="0" fillId="0" borderId="126" xfId="0" applyFont="1" applyBorder="1" applyAlignment="1">
      <alignment/>
    </xf>
    <xf numFmtId="165" fontId="0" fillId="0" borderId="126" xfId="0" applyNumberFormat="1" applyFont="1" applyBorder="1" applyAlignment="1">
      <alignment/>
    </xf>
    <xf numFmtId="166" fontId="0" fillId="0" borderId="126" xfId="0" applyNumberFormat="1" applyFont="1" applyBorder="1" applyAlignment="1">
      <alignment/>
    </xf>
    <xf numFmtId="165" fontId="2" fillId="0" borderId="130" xfId="0" applyNumberFormat="1" applyFont="1" applyBorder="1" applyAlignment="1">
      <alignment/>
    </xf>
    <xf numFmtId="165" fontId="16" fillId="0" borderId="131" xfId="0" applyNumberFormat="1" applyFont="1" applyBorder="1" applyAlignment="1">
      <alignment horizontal="center"/>
    </xf>
    <xf numFmtId="165" fontId="0" fillId="34" borderId="132" xfId="0" applyNumberFormat="1" applyFont="1" applyFill="1" applyBorder="1" applyAlignment="1">
      <alignment vertical="center"/>
    </xf>
    <xf numFmtId="165" fontId="0" fillId="34" borderId="41" xfId="0" applyNumberFormat="1" applyFont="1" applyFill="1" applyBorder="1" applyAlignment="1">
      <alignment vertical="center"/>
    </xf>
    <xf numFmtId="165" fontId="2" fillId="0" borderId="133" xfId="0" applyNumberFormat="1" applyFont="1" applyBorder="1" applyAlignment="1">
      <alignment/>
    </xf>
    <xf numFmtId="165" fontId="0" fillId="0" borderId="97" xfId="0" applyNumberFormat="1" applyFont="1" applyBorder="1" applyAlignment="1">
      <alignment/>
    </xf>
    <xf numFmtId="165" fontId="2" fillId="0" borderId="13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93" xfId="0" applyBorder="1" applyAlignment="1">
      <alignment/>
    </xf>
    <xf numFmtId="4" fontId="0" fillId="0" borderId="111" xfId="0" applyNumberFormat="1" applyFont="1" applyBorder="1" applyAlignment="1">
      <alignment/>
    </xf>
    <xf numFmtId="0" fontId="0" fillId="0" borderId="135" xfId="0" applyBorder="1" applyAlignment="1">
      <alignment/>
    </xf>
    <xf numFmtId="4" fontId="2" fillId="0" borderId="135" xfId="0" applyNumberFormat="1" applyFont="1" applyBorder="1" applyAlignment="1">
      <alignment/>
    </xf>
    <xf numFmtId="0" fontId="16" fillId="0" borderId="36" xfId="0" applyFont="1" applyBorder="1" applyAlignment="1">
      <alignment horizontal="center"/>
    </xf>
    <xf numFmtId="0" fontId="2" fillId="0" borderId="119" xfId="0" applyFont="1" applyFill="1" applyBorder="1" applyAlignment="1">
      <alignment/>
    </xf>
    <xf numFmtId="0" fontId="0" fillId="0" borderId="124" xfId="0" applyFont="1" applyBorder="1" applyAlignment="1">
      <alignment/>
    </xf>
    <xf numFmtId="165" fontId="0" fillId="0" borderId="96" xfId="0" applyNumberFormat="1" applyFont="1" applyBorder="1" applyAlignment="1">
      <alignment/>
    </xf>
    <xf numFmtId="166" fontId="0" fillId="0" borderId="9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67" xfId="0" applyBorder="1" applyAlignment="1">
      <alignment/>
    </xf>
    <xf numFmtId="0" fontId="0" fillId="0" borderId="80" xfId="0" applyBorder="1" applyAlignment="1">
      <alignment/>
    </xf>
    <xf numFmtId="0" fontId="2" fillId="0" borderId="12" xfId="0" applyFont="1" applyBorder="1" applyAlignment="1">
      <alignment/>
    </xf>
    <xf numFmtId="0" fontId="0" fillId="0" borderId="94" xfId="0" applyBorder="1" applyAlignment="1">
      <alignment/>
    </xf>
    <xf numFmtId="0" fontId="2" fillId="34" borderId="136" xfId="0" applyFont="1" applyFill="1" applyBorder="1" applyAlignment="1">
      <alignment horizontal="center" wrapText="1"/>
    </xf>
    <xf numFmtId="165" fontId="0" fillId="34" borderId="68" xfId="0" applyNumberFormat="1" applyFill="1" applyBorder="1" applyAlignment="1">
      <alignment vertical="center"/>
    </xf>
    <xf numFmtId="166" fontId="0" fillId="34" borderId="76" xfId="0" applyNumberFormat="1" applyFont="1" applyFill="1" applyBorder="1" applyAlignment="1">
      <alignment vertical="center"/>
    </xf>
    <xf numFmtId="165" fontId="0" fillId="34" borderId="69" xfId="0" applyNumberFormat="1" applyFill="1" applyBorder="1" applyAlignment="1">
      <alignment vertical="center"/>
    </xf>
    <xf numFmtId="165" fontId="0" fillId="0" borderId="70" xfId="0" applyNumberFormat="1" applyFont="1" applyBorder="1" applyAlignment="1">
      <alignment vertical="center"/>
    </xf>
    <xf numFmtId="166" fontId="0" fillId="0" borderId="71" xfId="0" applyNumberFormat="1" applyFont="1" applyBorder="1" applyAlignment="1">
      <alignment vertical="center"/>
    </xf>
    <xf numFmtId="165" fontId="0" fillId="0" borderId="30" xfId="0" applyNumberFormat="1" applyFont="1" applyBorder="1" applyAlignment="1">
      <alignment vertical="center"/>
    </xf>
    <xf numFmtId="165" fontId="0" fillId="34" borderId="31" xfId="0" applyNumberFormat="1" applyFont="1" applyFill="1" applyBorder="1" applyAlignment="1">
      <alignment vertical="center"/>
    </xf>
    <xf numFmtId="0" fontId="0" fillId="0" borderId="137" xfId="0" applyBorder="1" applyAlignment="1">
      <alignment vertical="center"/>
    </xf>
    <xf numFmtId="165" fontId="0" fillId="0" borderId="68" xfId="0" applyNumberFormat="1" applyFont="1" applyBorder="1" applyAlignment="1">
      <alignment vertical="center"/>
    </xf>
    <xf numFmtId="166" fontId="0" fillId="0" borderId="66" xfId="0" applyNumberFormat="1" applyFont="1" applyBorder="1" applyAlignment="1">
      <alignment vertical="center"/>
    </xf>
    <xf numFmtId="165" fontId="0" fillId="0" borderId="45" xfId="0" applyNumberFormat="1" applyFont="1" applyBorder="1" applyAlignment="1">
      <alignment vertical="center"/>
    </xf>
    <xf numFmtId="0" fontId="2" fillId="0" borderId="138" xfId="0" applyFont="1" applyBorder="1" applyAlignment="1">
      <alignment vertical="center"/>
    </xf>
    <xf numFmtId="0" fontId="0" fillId="0" borderId="139" xfId="0" applyFont="1" applyBorder="1" applyAlignment="1">
      <alignment vertical="center"/>
    </xf>
    <xf numFmtId="0" fontId="0" fillId="0" borderId="137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166" fontId="0" fillId="0" borderId="140" xfId="0" applyNumberFormat="1" applyFont="1" applyBorder="1" applyAlignment="1">
      <alignment vertical="center"/>
    </xf>
    <xf numFmtId="166" fontId="0" fillId="0" borderId="100" xfId="0" applyNumberFormat="1" applyFont="1" applyBorder="1" applyAlignment="1">
      <alignment vertical="center"/>
    </xf>
    <xf numFmtId="165" fontId="0" fillId="0" borderId="141" xfId="0" applyNumberFormat="1" applyFont="1" applyBorder="1" applyAlignment="1">
      <alignment vertical="center"/>
    </xf>
    <xf numFmtId="165" fontId="0" fillId="0" borderId="99" xfId="0" applyNumberFormat="1" applyFont="1" applyBorder="1" applyAlignment="1">
      <alignment vertical="center"/>
    </xf>
    <xf numFmtId="165" fontId="0" fillId="0" borderId="44" xfId="0" applyNumberFormat="1" applyFont="1" applyBorder="1" applyAlignment="1">
      <alignment vertical="center"/>
    </xf>
    <xf numFmtId="165" fontId="0" fillId="0" borderId="35" xfId="0" applyNumberFormat="1" applyFont="1" applyBorder="1" applyAlignment="1">
      <alignment vertical="center"/>
    </xf>
    <xf numFmtId="165" fontId="0" fillId="34" borderId="142" xfId="0" applyNumberFormat="1" applyFont="1" applyFill="1" applyBorder="1" applyAlignment="1">
      <alignment vertical="center"/>
    </xf>
    <xf numFmtId="165" fontId="0" fillId="34" borderId="36" xfId="0" applyNumberFormat="1" applyFont="1" applyFill="1" applyBorder="1" applyAlignment="1">
      <alignment vertical="center"/>
    </xf>
    <xf numFmtId="165" fontId="0" fillId="0" borderId="139" xfId="0" applyNumberFormat="1" applyBorder="1" applyAlignment="1">
      <alignment/>
    </xf>
    <xf numFmtId="165" fontId="0" fillId="0" borderId="137" xfId="0" applyNumberFormat="1" applyBorder="1" applyAlignment="1">
      <alignment/>
    </xf>
    <xf numFmtId="0" fontId="16" fillId="0" borderId="84" xfId="0" applyFont="1" applyBorder="1" applyAlignment="1">
      <alignment horizontal="center"/>
    </xf>
    <xf numFmtId="165" fontId="2" fillId="0" borderId="31" xfId="0" applyNumberFormat="1" applyFont="1" applyBorder="1" applyAlignment="1">
      <alignment/>
    </xf>
    <xf numFmtId="0" fontId="0" fillId="0" borderId="27" xfId="0" applyFill="1" applyBorder="1" applyAlignment="1">
      <alignment/>
    </xf>
    <xf numFmtId="0" fontId="0" fillId="0" borderId="112" xfId="0" applyFont="1" applyBorder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6" xfId="0" applyFill="1" applyBorder="1" applyAlignment="1">
      <alignment/>
    </xf>
    <xf numFmtId="0" fontId="0" fillId="0" borderId="67" xfId="0" applyBorder="1" applyAlignment="1">
      <alignment/>
    </xf>
    <xf numFmtId="0" fontId="0" fillId="0" borderId="80" xfId="0" applyBorder="1" applyAlignment="1">
      <alignment/>
    </xf>
    <xf numFmtId="0" fontId="0" fillId="0" borderId="67" xfId="0" applyFont="1" applyBorder="1" applyAlignment="1">
      <alignment/>
    </xf>
    <xf numFmtId="0" fontId="11" fillId="0" borderId="85" xfId="0" applyFont="1" applyFill="1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2" fillId="0" borderId="37" xfId="0" applyFont="1" applyFill="1" applyBorder="1" applyAlignment="1">
      <alignment/>
    </xf>
    <xf numFmtId="0" fontId="2" fillId="0" borderId="63" xfId="0" applyFont="1" applyBorder="1" applyAlignment="1">
      <alignment/>
    </xf>
    <xf numFmtId="0" fontId="2" fillId="0" borderId="83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2" fillId="0" borderId="127" xfId="0" applyFont="1" applyFill="1" applyBorder="1" applyAlignment="1">
      <alignment/>
    </xf>
    <xf numFmtId="0" fontId="0" fillId="0" borderId="128" xfId="0" applyBorder="1" applyAlignment="1">
      <alignment/>
    </xf>
    <xf numFmtId="0" fontId="0" fillId="0" borderId="135" xfId="0" applyBorder="1" applyAlignment="1">
      <alignment/>
    </xf>
    <xf numFmtId="49" fontId="10" fillId="0" borderId="63" xfId="0" applyNumberFormat="1" applyFont="1" applyBorder="1" applyAlignment="1">
      <alignment vertical="center"/>
    </xf>
    <xf numFmtId="49" fontId="0" fillId="0" borderId="63" xfId="0" applyNumberFormat="1" applyBorder="1" applyAlignment="1">
      <alignment vertical="center"/>
    </xf>
    <xf numFmtId="0" fontId="2" fillId="0" borderId="85" xfId="0" applyFont="1" applyFill="1" applyBorder="1" applyAlignment="1">
      <alignment/>
    </xf>
    <xf numFmtId="0" fontId="2" fillId="0" borderId="92" xfId="0" applyFont="1" applyFill="1" applyBorder="1" applyAlignment="1">
      <alignment/>
    </xf>
    <xf numFmtId="0" fontId="0" fillId="0" borderId="78" xfId="0" applyBorder="1" applyAlignment="1">
      <alignment/>
    </xf>
    <xf numFmtId="0" fontId="0" fillId="0" borderId="8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5" xfId="0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23" xfId="0" applyFont="1" applyBorder="1" applyAlignment="1">
      <alignment/>
    </xf>
    <xf numFmtId="0" fontId="0" fillId="0" borderId="111" xfId="0" applyFont="1" applyBorder="1" applyAlignment="1">
      <alignment/>
    </xf>
    <xf numFmtId="0" fontId="0" fillId="0" borderId="123" xfId="0" applyFont="1" applyBorder="1" applyAlignment="1">
      <alignment/>
    </xf>
    <xf numFmtId="49" fontId="3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15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12.625" style="0" customWidth="1"/>
    <col min="2" max="2" width="45.875" style="0" customWidth="1"/>
    <col min="3" max="4" width="13.25390625" style="0" customWidth="1"/>
  </cols>
  <sheetData>
    <row r="1" ht="12.75">
      <c r="A1" t="s">
        <v>16</v>
      </c>
    </row>
    <row r="3" ht="12.75">
      <c r="A3" s="1" t="s">
        <v>58</v>
      </c>
    </row>
    <row r="5" ht="13.5" thickBot="1">
      <c r="D5" s="47" t="s">
        <v>31</v>
      </c>
    </row>
    <row r="6" spans="1:4" ht="14.25" thickBot="1" thickTop="1">
      <c r="A6" s="49" t="s">
        <v>32</v>
      </c>
      <c r="B6" s="50"/>
      <c r="C6" s="51" t="s">
        <v>0</v>
      </c>
      <c r="D6" s="52" t="s">
        <v>33</v>
      </c>
    </row>
    <row r="7" spans="1:4" ht="13.5" thickBot="1">
      <c r="A7" s="53" t="s">
        <v>34</v>
      </c>
      <c r="B7" s="54"/>
      <c r="C7" s="79">
        <v>101680</v>
      </c>
      <c r="D7" s="80">
        <f>C7</f>
        <v>101680</v>
      </c>
    </row>
    <row r="8" spans="1:4" ht="13.5" thickTop="1">
      <c r="A8" s="65" t="s">
        <v>35</v>
      </c>
      <c r="B8" s="48" t="s">
        <v>36</v>
      </c>
      <c r="C8" s="77">
        <f>298600+5700</f>
        <v>304300</v>
      </c>
      <c r="D8" s="78">
        <f>'Nedoplatky obcí'!F22</f>
        <v>113028</v>
      </c>
    </row>
    <row r="9" spans="1:4" ht="12.75">
      <c r="A9" s="66"/>
      <c r="B9" s="15" t="s">
        <v>37</v>
      </c>
      <c r="C9" s="40">
        <v>1400</v>
      </c>
      <c r="D9" s="76"/>
    </row>
    <row r="10" spans="1:4" ht="12.75">
      <c r="A10" s="66"/>
      <c r="B10" s="15" t="s">
        <v>38</v>
      </c>
      <c r="C10" s="75">
        <v>100</v>
      </c>
      <c r="D10" s="76">
        <v>54</v>
      </c>
    </row>
    <row r="11" spans="1:4" ht="13.5" thickBot="1">
      <c r="A11" s="67"/>
      <c r="B11" s="64" t="s">
        <v>59</v>
      </c>
      <c r="C11" s="10">
        <f>SUM(C8:C10)</f>
        <v>305800</v>
      </c>
      <c r="D11" s="11">
        <f>SUM(D8:D10)</f>
        <v>113082</v>
      </c>
    </row>
    <row r="12" spans="1:4" ht="12.75">
      <c r="A12" s="68" t="s">
        <v>60</v>
      </c>
      <c r="B12" s="58" t="s">
        <v>39</v>
      </c>
      <c r="C12" s="39">
        <v>10000</v>
      </c>
      <c r="D12" s="73"/>
    </row>
    <row r="13" spans="1:4" ht="12.75">
      <c r="A13" s="81" t="s">
        <v>73</v>
      </c>
      <c r="B13" s="15" t="s">
        <v>62</v>
      </c>
      <c r="C13" s="40">
        <v>4000</v>
      </c>
      <c r="D13" s="74">
        <v>4000</v>
      </c>
    </row>
    <row r="14" spans="1:4" ht="12.75">
      <c r="A14" s="66"/>
      <c r="B14" s="15" t="s">
        <v>41</v>
      </c>
      <c r="C14" s="75"/>
      <c r="D14" s="76">
        <f>1278*2+781.2</f>
        <v>3337.2</v>
      </c>
    </row>
    <row r="15" spans="1:4" ht="12.75">
      <c r="A15" s="66"/>
      <c r="B15" s="15" t="s">
        <v>43</v>
      </c>
      <c r="C15" s="40">
        <v>5500</v>
      </c>
      <c r="D15" s="74">
        <v>4432</v>
      </c>
    </row>
    <row r="16" spans="1:4" ht="12.75">
      <c r="A16" s="66"/>
      <c r="B16" s="57" t="s">
        <v>69</v>
      </c>
      <c r="C16" s="41"/>
      <c r="D16" s="72">
        <f>17000+4250+750</f>
        <v>22000</v>
      </c>
    </row>
    <row r="17" spans="1:4" ht="12.75">
      <c r="A17" s="66"/>
      <c r="B17" s="57" t="s">
        <v>70</v>
      </c>
      <c r="C17" s="41"/>
      <c r="D17" s="72">
        <f>2800*2+4470</f>
        <v>10070</v>
      </c>
    </row>
    <row r="18" spans="1:4" ht="12.75">
      <c r="A18" s="66"/>
      <c r="B18" s="57" t="s">
        <v>71</v>
      </c>
      <c r="C18" s="41"/>
      <c r="D18" s="72">
        <f>105+300</f>
        <v>405</v>
      </c>
    </row>
    <row r="19" spans="1:4" ht="12.75">
      <c r="A19" s="66"/>
      <c r="B19" s="57" t="s">
        <v>63</v>
      </c>
      <c r="C19" s="41">
        <v>5000</v>
      </c>
      <c r="D19" s="72">
        <f>724.5+665</f>
        <v>1389.5</v>
      </c>
    </row>
    <row r="20" spans="1:4" ht="12.75">
      <c r="A20" s="66"/>
      <c r="B20" s="57" t="s">
        <v>42</v>
      </c>
      <c r="C20" s="41">
        <v>5000</v>
      </c>
      <c r="D20" s="72"/>
    </row>
    <row r="21" spans="1:4" ht="13.5" thickBot="1">
      <c r="A21" s="66"/>
      <c r="B21" s="64" t="s">
        <v>65</v>
      </c>
      <c r="C21" s="10">
        <f>SUM(C12:C20)</f>
        <v>29500</v>
      </c>
      <c r="D21" s="11">
        <f>SUM(D12:D20)</f>
        <v>45633.7</v>
      </c>
    </row>
    <row r="22" spans="1:4" ht="12.75">
      <c r="A22" s="66" t="s">
        <v>61</v>
      </c>
      <c r="B22" s="58" t="s">
        <v>72</v>
      </c>
      <c r="C22" s="39"/>
      <c r="D22" s="73">
        <f>40500+33000</f>
        <v>73500</v>
      </c>
    </row>
    <row r="23" spans="1:4" ht="12.75">
      <c r="A23" s="81" t="s">
        <v>74</v>
      </c>
      <c r="B23" s="15" t="s">
        <v>40</v>
      </c>
      <c r="C23" s="40"/>
      <c r="D23" s="74"/>
    </row>
    <row r="24" spans="1:4" ht="13.5" thickBot="1">
      <c r="A24" s="66"/>
      <c r="B24" s="70" t="s">
        <v>66</v>
      </c>
      <c r="C24" s="5">
        <f>SUM(C22:C23)</f>
        <v>0</v>
      </c>
      <c r="D24" s="7">
        <f>SUM(D22:D23)</f>
        <v>73500</v>
      </c>
    </row>
    <row r="25" spans="1:4" ht="12.75">
      <c r="A25" s="66"/>
      <c r="B25" s="58" t="s">
        <v>44</v>
      </c>
      <c r="C25" s="39">
        <v>54900</v>
      </c>
      <c r="D25" s="73"/>
    </row>
    <row r="26" spans="1:4" ht="12.75">
      <c r="A26" s="66"/>
      <c r="B26" s="15" t="s">
        <v>68</v>
      </c>
      <c r="C26" s="40">
        <v>20000</v>
      </c>
      <c r="D26" s="74">
        <v>1000</v>
      </c>
    </row>
    <row r="27" spans="1:4" ht="12.75">
      <c r="A27" s="66"/>
      <c r="B27" s="15" t="s">
        <v>45</v>
      </c>
      <c r="C27" s="40">
        <v>10000</v>
      </c>
      <c r="D27" s="74">
        <v>10000</v>
      </c>
    </row>
    <row r="28" spans="1:4" ht="12.75">
      <c r="A28" s="66"/>
      <c r="B28" s="15" t="s">
        <v>64</v>
      </c>
      <c r="C28" s="40">
        <f>170500+10500</f>
        <v>181000</v>
      </c>
      <c r="D28" s="74"/>
    </row>
    <row r="29" spans="1:4" ht="12.75">
      <c r="A29" s="66"/>
      <c r="B29" s="64" t="s">
        <v>46</v>
      </c>
      <c r="C29" s="10">
        <f>SUM(C25:C28)</f>
        <v>265900</v>
      </c>
      <c r="D29" s="11">
        <f>SUM(D25:D28)</f>
        <v>11000</v>
      </c>
    </row>
    <row r="30" spans="1:4" ht="13.5" thickBot="1">
      <c r="A30" s="16"/>
      <c r="B30" s="69" t="s">
        <v>15</v>
      </c>
      <c r="C30" s="41">
        <f>15200-4800</f>
        <v>10400</v>
      </c>
      <c r="D30" s="72"/>
    </row>
    <row r="31" spans="1:4" ht="14.25" thickBot="1" thickTop="1">
      <c r="A31" s="49" t="s">
        <v>47</v>
      </c>
      <c r="B31" s="50"/>
      <c r="C31" s="59">
        <f>SUM(C21,C24,C29,C30)</f>
        <v>305800</v>
      </c>
      <c r="D31" s="60">
        <f>SUM(D21,D24,D29,D30)</f>
        <v>130133.7</v>
      </c>
    </row>
    <row r="32" spans="1:4" ht="13.5" thickBot="1">
      <c r="A32" s="61" t="s">
        <v>67</v>
      </c>
      <c r="B32" s="62"/>
      <c r="C32" s="71">
        <f>C11-C31</f>
        <v>0</v>
      </c>
      <c r="D32" s="63">
        <f>D11-D31</f>
        <v>-17051.699999999997</v>
      </c>
    </row>
    <row r="33" spans="1:4" ht="13.5" thickBot="1">
      <c r="A33" s="53" t="s">
        <v>48</v>
      </c>
      <c r="B33" s="54"/>
      <c r="C33" s="55">
        <f>C7+C11-C31</f>
        <v>101680</v>
      </c>
      <c r="D33" s="56">
        <f>D7+D11-D31</f>
        <v>84628.3</v>
      </c>
    </row>
    <row r="34" ht="13.5" thickTop="1"/>
    <row r="38" ht="12.75">
      <c r="A38" t="s">
        <v>52</v>
      </c>
    </row>
    <row r="39" ht="12.75">
      <c r="A39" t="s">
        <v>14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20.25390625" style="0" customWidth="1"/>
    <col min="2" max="7" width="12.625" style="0" customWidth="1"/>
  </cols>
  <sheetData>
    <row r="1" ht="12.75">
      <c r="A1" s="1" t="s">
        <v>16</v>
      </c>
    </row>
    <row r="3" ht="12.75">
      <c r="A3" t="s">
        <v>49</v>
      </c>
    </row>
    <row r="5" ht="13.5" thickBot="1"/>
    <row r="6" spans="1:7" ht="13.5" thickTop="1">
      <c r="A6" s="17" t="s">
        <v>17</v>
      </c>
      <c r="B6" s="18" t="s">
        <v>18</v>
      </c>
      <c r="C6" s="19" t="s">
        <v>53</v>
      </c>
      <c r="D6" s="19" t="s">
        <v>54</v>
      </c>
      <c r="E6" s="19" t="s">
        <v>21</v>
      </c>
      <c r="F6" s="20" t="s">
        <v>22</v>
      </c>
      <c r="G6" s="21" t="s">
        <v>24</v>
      </c>
    </row>
    <row r="7" spans="1:7" ht="12.75">
      <c r="A7" s="22"/>
      <c r="B7" s="23" t="s">
        <v>19</v>
      </c>
      <c r="C7" s="24" t="s">
        <v>20</v>
      </c>
      <c r="D7" s="24" t="s">
        <v>55</v>
      </c>
      <c r="E7" s="24" t="s">
        <v>30</v>
      </c>
      <c r="F7" s="25" t="s">
        <v>57</v>
      </c>
      <c r="G7" s="26">
        <v>38300</v>
      </c>
    </row>
    <row r="8" spans="1:7" ht="13.5" thickBot="1">
      <c r="A8" s="27"/>
      <c r="B8" s="28">
        <v>2004</v>
      </c>
      <c r="C8" s="29" t="s">
        <v>29</v>
      </c>
      <c r="D8" s="29">
        <v>2004</v>
      </c>
      <c r="E8" s="29" t="s">
        <v>56</v>
      </c>
      <c r="F8" s="30" t="s">
        <v>23</v>
      </c>
      <c r="G8" s="31" t="s">
        <v>23</v>
      </c>
    </row>
    <row r="9" spans="1:7" ht="12.75">
      <c r="A9" s="8" t="s">
        <v>1</v>
      </c>
      <c r="B9" s="33" t="e">
        <f>#REF!</f>
        <v>#REF!</v>
      </c>
      <c r="C9" s="3" t="e">
        <f>#REF!</f>
        <v>#REF!</v>
      </c>
      <c r="D9" s="39">
        <v>-23500</v>
      </c>
      <c r="E9" s="3" t="e">
        <f>C9+D9</f>
        <v>#REF!</v>
      </c>
      <c r="F9" s="42"/>
      <c r="G9" s="35" t="e">
        <f>E9-F9</f>
        <v>#REF!</v>
      </c>
    </row>
    <row r="10" spans="1:7" ht="12.75">
      <c r="A10" s="9" t="s">
        <v>2</v>
      </c>
      <c r="B10" s="34" t="e">
        <f>#REF!</f>
        <v>#REF!</v>
      </c>
      <c r="C10" s="2" t="e">
        <f>#REF!</f>
        <v>#REF!</v>
      </c>
      <c r="D10" s="40">
        <v>-76700</v>
      </c>
      <c r="E10" s="2" t="e">
        <f aca="true" t="shared" si="0" ref="E10:E21">C10+D10</f>
        <v>#REF!</v>
      </c>
      <c r="F10" s="43">
        <v>68600</v>
      </c>
      <c r="G10" s="36" t="e">
        <f aca="true" t="shared" si="1" ref="G10:G21">E10-F10</f>
        <v>#REF!</v>
      </c>
    </row>
    <row r="11" spans="1:7" ht="12.75">
      <c r="A11" s="9" t="s">
        <v>25</v>
      </c>
      <c r="B11" s="34" t="e">
        <f>#REF!</f>
        <v>#REF!</v>
      </c>
      <c r="C11" s="2" t="e">
        <f>#REF!</f>
        <v>#REF!</v>
      </c>
      <c r="D11" s="40">
        <v>500</v>
      </c>
      <c r="E11" s="2" t="e">
        <f t="shared" si="0"/>
        <v>#REF!</v>
      </c>
      <c r="F11" s="43"/>
      <c r="G11" s="36" t="e">
        <f t="shared" si="1"/>
        <v>#REF!</v>
      </c>
    </row>
    <row r="12" spans="1:7" ht="12.75">
      <c r="A12" s="9" t="s">
        <v>3</v>
      </c>
      <c r="B12" s="34" t="e">
        <f>#REF!</f>
        <v>#REF!</v>
      </c>
      <c r="C12" s="2" t="e">
        <f>#REF!</f>
        <v>#REF!</v>
      </c>
      <c r="D12" s="40">
        <v>6600</v>
      </c>
      <c r="E12" s="2" t="e">
        <f t="shared" si="0"/>
        <v>#REF!</v>
      </c>
      <c r="F12" s="43">
        <v>12618</v>
      </c>
      <c r="G12" s="36" t="e">
        <f t="shared" si="1"/>
        <v>#REF!</v>
      </c>
    </row>
    <row r="13" spans="1:7" ht="12.75">
      <c r="A13" s="9" t="s">
        <v>4</v>
      </c>
      <c r="B13" s="34" t="e">
        <f>#REF!</f>
        <v>#REF!</v>
      </c>
      <c r="C13" s="2" t="e">
        <f>#REF!</f>
        <v>#REF!</v>
      </c>
      <c r="D13" s="40">
        <v>-6300</v>
      </c>
      <c r="E13" s="2" t="e">
        <f t="shared" si="0"/>
        <v>#REF!</v>
      </c>
      <c r="F13" s="43">
        <v>10203</v>
      </c>
      <c r="G13" s="36" t="e">
        <f t="shared" si="1"/>
        <v>#REF!</v>
      </c>
    </row>
    <row r="14" spans="1:7" ht="12.75">
      <c r="A14" s="9" t="s">
        <v>5</v>
      </c>
      <c r="B14" s="34" t="e">
        <f>#REF!</f>
        <v>#REF!</v>
      </c>
      <c r="C14" s="2" t="e">
        <f>#REF!</f>
        <v>#REF!</v>
      </c>
      <c r="D14" s="40">
        <v>-5800</v>
      </c>
      <c r="E14" s="2" t="e">
        <f t="shared" si="0"/>
        <v>#REF!</v>
      </c>
      <c r="F14" s="43"/>
      <c r="G14" s="36" t="e">
        <f t="shared" si="1"/>
        <v>#REF!</v>
      </c>
    </row>
    <row r="15" spans="1:7" ht="12.75">
      <c r="A15" s="9" t="s">
        <v>6</v>
      </c>
      <c r="B15" s="34" t="e">
        <f>#REF!</f>
        <v>#REF!</v>
      </c>
      <c r="C15" s="2" t="e">
        <f>#REF!</f>
        <v>#REF!</v>
      </c>
      <c r="D15" s="40">
        <v>-2600</v>
      </c>
      <c r="E15" s="2" t="e">
        <f t="shared" si="0"/>
        <v>#REF!</v>
      </c>
      <c r="F15" s="43">
        <v>2065</v>
      </c>
      <c r="G15" s="36" t="e">
        <f t="shared" si="1"/>
        <v>#REF!</v>
      </c>
    </row>
    <row r="16" spans="1:7" ht="12.75">
      <c r="A16" s="9" t="s">
        <v>7</v>
      </c>
      <c r="B16" s="34" t="e">
        <f>#REF!</f>
        <v>#REF!</v>
      </c>
      <c r="C16" s="2" t="e">
        <f>#REF!</f>
        <v>#REF!</v>
      </c>
      <c r="D16" s="40">
        <v>123400</v>
      </c>
      <c r="E16" s="2" t="e">
        <f t="shared" si="0"/>
        <v>#REF!</v>
      </c>
      <c r="F16" s="43"/>
      <c r="G16" s="36" t="e">
        <f t="shared" si="1"/>
        <v>#REF!</v>
      </c>
    </row>
    <row r="17" spans="1:7" ht="12.75">
      <c r="A17" s="9" t="s">
        <v>8</v>
      </c>
      <c r="B17" s="34" t="e">
        <f>#REF!</f>
        <v>#REF!</v>
      </c>
      <c r="C17" s="2" t="e">
        <f>#REF!</f>
        <v>#REF!</v>
      </c>
      <c r="D17" s="40">
        <v>1200</v>
      </c>
      <c r="E17" s="2" t="e">
        <f t="shared" si="0"/>
        <v>#REF!</v>
      </c>
      <c r="F17" s="44">
        <f>980+2500</f>
        <v>3480</v>
      </c>
      <c r="G17" s="36" t="e">
        <f t="shared" si="1"/>
        <v>#REF!</v>
      </c>
    </row>
    <row r="18" spans="1:7" ht="12.75">
      <c r="A18" s="9" t="s">
        <v>9</v>
      </c>
      <c r="B18" s="34" t="e">
        <f>#REF!</f>
        <v>#REF!</v>
      </c>
      <c r="C18" s="2" t="e">
        <f>#REF!</f>
        <v>#REF!</v>
      </c>
      <c r="D18" s="40">
        <v>-6000</v>
      </c>
      <c r="E18" s="2" t="e">
        <f t="shared" si="0"/>
        <v>#REF!</v>
      </c>
      <c r="F18" s="43">
        <f>2644+3000</f>
        <v>5644</v>
      </c>
      <c r="G18" s="36" t="e">
        <f t="shared" si="1"/>
        <v>#REF!</v>
      </c>
    </row>
    <row r="19" spans="1:7" ht="12.75">
      <c r="A19" s="9" t="s">
        <v>10</v>
      </c>
      <c r="B19" s="34" t="e">
        <f>#REF!</f>
        <v>#REF!</v>
      </c>
      <c r="C19" s="2" t="e">
        <f>#REF!</f>
        <v>#REF!</v>
      </c>
      <c r="D19" s="40">
        <v>300</v>
      </c>
      <c r="E19" s="2" t="e">
        <f t="shared" si="0"/>
        <v>#REF!</v>
      </c>
      <c r="F19" s="43">
        <f>8675</f>
        <v>8675</v>
      </c>
      <c r="G19" s="36" t="e">
        <f t="shared" si="1"/>
        <v>#REF!</v>
      </c>
    </row>
    <row r="20" spans="1:7" ht="12.75">
      <c r="A20" s="9" t="s">
        <v>11</v>
      </c>
      <c r="B20" s="34" t="e">
        <f>#REF!</f>
        <v>#REF!</v>
      </c>
      <c r="C20" s="2" t="e">
        <f>#REF!</f>
        <v>#REF!</v>
      </c>
      <c r="D20" s="40">
        <v>-2300</v>
      </c>
      <c r="E20" s="2" t="e">
        <f t="shared" si="0"/>
        <v>#REF!</v>
      </c>
      <c r="F20" s="43">
        <v>1743</v>
      </c>
      <c r="G20" s="36" t="e">
        <f t="shared" si="1"/>
        <v>#REF!</v>
      </c>
    </row>
    <row r="21" spans="1:7" ht="13.5" thickBot="1">
      <c r="A21" s="4" t="s">
        <v>12</v>
      </c>
      <c r="B21" s="37" t="e">
        <f>#REF!</f>
        <v>#REF!</v>
      </c>
      <c r="C21" s="10" t="e">
        <f>#REF!</f>
        <v>#REF!</v>
      </c>
      <c r="D21" s="41">
        <v>-3100</v>
      </c>
      <c r="E21" s="10" t="e">
        <f t="shared" si="0"/>
        <v>#REF!</v>
      </c>
      <c r="F21" s="45"/>
      <c r="G21" s="38" t="e">
        <f t="shared" si="1"/>
        <v>#REF!</v>
      </c>
    </row>
    <row r="22" spans="1:7" ht="13.5" thickBot="1">
      <c r="A22" s="32" t="s">
        <v>13</v>
      </c>
      <c r="B22" s="12" t="e">
        <f aca="true" t="shared" si="2" ref="B22:G22">SUM(B9:B21)</f>
        <v>#REF!</v>
      </c>
      <c r="C22" s="13" t="e">
        <f t="shared" si="2"/>
        <v>#REF!</v>
      </c>
      <c r="D22" s="13">
        <f t="shared" si="2"/>
        <v>5700</v>
      </c>
      <c r="E22" s="13" t="e">
        <f t="shared" si="2"/>
        <v>#REF!</v>
      </c>
      <c r="F22" s="13">
        <f t="shared" si="2"/>
        <v>113028</v>
      </c>
      <c r="G22" s="46" t="e">
        <f t="shared" si="2"/>
        <v>#REF!</v>
      </c>
    </row>
    <row r="23" ht="13.5" thickTop="1"/>
    <row r="24" ht="12.75">
      <c r="A24" t="s">
        <v>50</v>
      </c>
    </row>
    <row r="26" spans="1:7" ht="27.75" customHeight="1">
      <c r="A26" s="388" t="s">
        <v>51</v>
      </c>
      <c r="B26" s="388"/>
      <c r="C26" s="388"/>
      <c r="D26" s="388"/>
      <c r="E26" s="388"/>
      <c r="F26" s="388"/>
      <c r="G26" s="388"/>
    </row>
    <row r="28" ht="12.75">
      <c r="A28" t="s">
        <v>26</v>
      </c>
    </row>
    <row r="30" ht="12.75">
      <c r="A30" t="s">
        <v>14</v>
      </c>
    </row>
    <row r="31" ht="12.75">
      <c r="A31" t="s">
        <v>52</v>
      </c>
    </row>
    <row r="34" ht="12.75">
      <c r="E34" s="14" t="s">
        <v>27</v>
      </c>
    </row>
    <row r="35" ht="12.75">
      <c r="E35" s="14" t="s">
        <v>28</v>
      </c>
    </row>
  </sheetData>
  <sheetProtection/>
  <mergeCells count="1">
    <mergeCell ref="A26:G26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8"/>
  <sheetViews>
    <sheetView tabSelected="1" workbookViewId="0" topLeftCell="A188">
      <selection activeCell="A218" sqref="A218:F218"/>
    </sheetView>
  </sheetViews>
  <sheetFormatPr defaultColWidth="9.00390625" defaultRowHeight="12.75"/>
  <cols>
    <col min="1" max="1" width="12.75390625" style="82" customWidth="1"/>
    <col min="2" max="2" width="44.75390625" style="0" customWidth="1"/>
    <col min="3" max="3" width="11.375" style="0" customWidth="1"/>
    <col min="4" max="4" width="13.25390625" style="0" customWidth="1"/>
    <col min="5" max="5" width="14.25390625" style="0" customWidth="1"/>
    <col min="6" max="6" width="18.375" style="0" customWidth="1"/>
  </cols>
  <sheetData>
    <row r="1" spans="1:6" ht="18">
      <c r="A1" s="417" t="s">
        <v>151</v>
      </c>
      <c r="B1" s="417"/>
      <c r="C1" s="417"/>
      <c r="D1" s="417"/>
      <c r="E1" s="417"/>
      <c r="F1" s="417"/>
    </row>
    <row r="2" spans="1:6" ht="20.25">
      <c r="A2" s="418" t="s">
        <v>178</v>
      </c>
      <c r="B2" s="418"/>
      <c r="C2" s="418"/>
      <c r="D2" s="418"/>
      <c r="E2" s="418"/>
      <c r="F2" s="418"/>
    </row>
    <row r="3" spans="1:6" ht="20.25">
      <c r="A3" s="320"/>
      <c r="B3" s="320"/>
      <c r="C3" s="320"/>
      <c r="D3" s="320"/>
      <c r="E3" s="320"/>
      <c r="F3" s="320"/>
    </row>
    <row r="4" spans="1:6" ht="20.25">
      <c r="A4" s="320"/>
      <c r="B4" s="320"/>
      <c r="C4" s="320"/>
      <c r="D4" s="320"/>
      <c r="E4" s="320"/>
      <c r="F4" s="320"/>
    </row>
    <row r="5" spans="1:6" ht="13.5" thickBot="1">
      <c r="A5" s="152"/>
      <c r="B5" s="85"/>
      <c r="C5" s="85"/>
      <c r="D5" s="85"/>
      <c r="E5" s="85"/>
      <c r="F5" s="86"/>
    </row>
    <row r="6" spans="1:6" ht="13.5" thickBot="1">
      <c r="A6" s="87"/>
      <c r="B6" s="87"/>
      <c r="C6" s="419" t="s">
        <v>31</v>
      </c>
      <c r="D6" s="420"/>
      <c r="E6" s="421"/>
      <c r="F6" s="276" t="s">
        <v>31</v>
      </c>
    </row>
    <row r="7" spans="1:6" ht="27" thickBot="1" thickTop="1">
      <c r="A7" s="221" t="s">
        <v>32</v>
      </c>
      <c r="B7" s="264"/>
      <c r="C7" s="273" t="s">
        <v>76</v>
      </c>
      <c r="D7" s="274" t="s">
        <v>106</v>
      </c>
      <c r="E7" s="275" t="s">
        <v>77</v>
      </c>
      <c r="F7" s="358" t="s">
        <v>202</v>
      </c>
    </row>
    <row r="8" spans="1:6" ht="13.5" thickBot="1">
      <c r="A8" s="222" t="s">
        <v>199</v>
      </c>
      <c r="B8" s="223"/>
      <c r="C8" s="224"/>
      <c r="D8" s="224"/>
      <c r="E8" s="239"/>
      <c r="F8" s="196">
        <v>1056138.02</v>
      </c>
    </row>
    <row r="9" spans="1:6" ht="13.5" thickBot="1">
      <c r="A9" s="225" t="s">
        <v>179</v>
      </c>
      <c r="B9" s="226"/>
      <c r="C9" s="227" t="s">
        <v>75</v>
      </c>
      <c r="D9" s="228" t="s">
        <v>75</v>
      </c>
      <c r="E9" s="234" t="s">
        <v>75</v>
      </c>
      <c r="F9" s="150" t="s">
        <v>75</v>
      </c>
    </row>
    <row r="10" spans="1:6" ht="12.75">
      <c r="A10" s="281" t="s">
        <v>35</v>
      </c>
      <c r="B10" s="265" t="s">
        <v>104</v>
      </c>
      <c r="C10" s="212">
        <v>695700</v>
      </c>
      <c r="D10" s="133">
        <v>0</v>
      </c>
      <c r="E10" s="240">
        <v>695700</v>
      </c>
      <c r="F10" s="184">
        <v>695700</v>
      </c>
    </row>
    <row r="11" spans="1:6" ht="12.75">
      <c r="A11" s="282"/>
      <c r="B11" s="266" t="s">
        <v>200</v>
      </c>
      <c r="C11" s="94">
        <v>695700</v>
      </c>
      <c r="D11" s="90">
        <v>0</v>
      </c>
      <c r="E11" s="241">
        <v>695700</v>
      </c>
      <c r="F11" s="230">
        <v>695700</v>
      </c>
    </row>
    <row r="12" spans="1:6" ht="12.75">
      <c r="A12" s="283"/>
      <c r="B12" s="277" t="s">
        <v>105</v>
      </c>
      <c r="C12" s="212">
        <v>39200</v>
      </c>
      <c r="D12" s="134">
        <v>77440</v>
      </c>
      <c r="E12" s="240">
        <v>116640</v>
      </c>
      <c r="F12" s="184">
        <v>116640</v>
      </c>
    </row>
    <row r="13" spans="1:6" ht="12.75">
      <c r="A13" s="283"/>
      <c r="B13" s="278" t="s">
        <v>201</v>
      </c>
      <c r="C13" s="359">
        <v>0</v>
      </c>
      <c r="D13" s="92">
        <v>77440</v>
      </c>
      <c r="E13" s="243">
        <v>77440</v>
      </c>
      <c r="F13" s="231">
        <v>77440</v>
      </c>
    </row>
    <row r="14" spans="1:6" ht="12.75">
      <c r="A14" s="283"/>
      <c r="B14" s="277" t="s">
        <v>203</v>
      </c>
      <c r="C14" s="212">
        <v>0</v>
      </c>
      <c r="D14" s="134">
        <v>240000</v>
      </c>
      <c r="E14" s="240">
        <v>240000</v>
      </c>
      <c r="F14" s="184">
        <v>240000</v>
      </c>
    </row>
    <row r="15" spans="1:6" ht="12.75">
      <c r="A15" s="283"/>
      <c r="B15" s="277" t="s">
        <v>204</v>
      </c>
      <c r="C15" s="186">
        <v>0</v>
      </c>
      <c r="D15" s="360">
        <v>240000</v>
      </c>
      <c r="E15" s="249">
        <v>240000</v>
      </c>
      <c r="F15" s="236">
        <v>240000</v>
      </c>
    </row>
    <row r="16" spans="1:6" ht="13.5" thickBot="1">
      <c r="A16" s="283"/>
      <c r="B16" s="279" t="s">
        <v>141</v>
      </c>
      <c r="C16" s="135">
        <v>232000</v>
      </c>
      <c r="D16" s="127">
        <v>-55000</v>
      </c>
      <c r="E16" s="244">
        <v>177000</v>
      </c>
      <c r="F16" s="190">
        <v>177000</v>
      </c>
    </row>
    <row r="17" spans="1:6" ht="13.5" thickBot="1">
      <c r="A17" s="283"/>
      <c r="B17" s="280" t="s">
        <v>174</v>
      </c>
      <c r="C17" s="219">
        <v>232000</v>
      </c>
      <c r="D17" s="220">
        <v>-55000</v>
      </c>
      <c r="E17" s="245">
        <v>177000</v>
      </c>
      <c r="F17" s="232">
        <v>177000</v>
      </c>
    </row>
    <row r="18" spans="1:9" ht="14.25">
      <c r="A18" s="283"/>
      <c r="B18" s="278" t="s">
        <v>155</v>
      </c>
      <c r="C18" s="93">
        <v>0</v>
      </c>
      <c r="D18" s="91">
        <v>25000</v>
      </c>
      <c r="E18" s="243">
        <v>20500</v>
      </c>
      <c r="F18" s="231">
        <v>20500</v>
      </c>
      <c r="I18" s="124"/>
    </row>
    <row r="19" spans="1:9" ht="15" thickBot="1">
      <c r="A19" s="283"/>
      <c r="B19" s="319" t="s">
        <v>205</v>
      </c>
      <c r="C19" s="213">
        <v>0</v>
      </c>
      <c r="D19" s="214">
        <v>415800</v>
      </c>
      <c r="E19" s="248">
        <v>415800</v>
      </c>
      <c r="F19" s="235">
        <v>415800</v>
      </c>
      <c r="I19" s="124"/>
    </row>
    <row r="20" spans="1:9" ht="15" thickBot="1">
      <c r="A20" s="283"/>
      <c r="B20" s="266" t="s">
        <v>206</v>
      </c>
      <c r="C20" s="186">
        <v>0</v>
      </c>
      <c r="D20" s="185">
        <v>415800</v>
      </c>
      <c r="E20" s="249">
        <v>415800</v>
      </c>
      <c r="F20" s="236">
        <v>415800</v>
      </c>
      <c r="I20" s="124"/>
    </row>
    <row r="21" spans="1:6" ht="13.5" thickBot="1">
      <c r="A21" s="215" t="s">
        <v>180</v>
      </c>
      <c r="B21" s="268"/>
      <c r="C21" s="216">
        <v>966900</v>
      </c>
      <c r="D21" s="217">
        <v>703240</v>
      </c>
      <c r="E21" s="247">
        <v>1670140</v>
      </c>
      <c r="F21" s="234">
        <v>1665640</v>
      </c>
    </row>
    <row r="22" spans="1:6" ht="13.5" thickBot="1">
      <c r="A22" s="218" t="s">
        <v>181</v>
      </c>
      <c r="B22" s="268"/>
      <c r="C22" s="216"/>
      <c r="D22" s="217"/>
      <c r="E22" s="247"/>
      <c r="F22" s="229"/>
    </row>
    <row r="23" spans="1:6" ht="12.75">
      <c r="A23" s="281" t="s">
        <v>78</v>
      </c>
      <c r="B23" s="285" t="s">
        <v>79</v>
      </c>
      <c r="C23" s="94">
        <v>42000</v>
      </c>
      <c r="D23" s="90">
        <v>10000</v>
      </c>
      <c r="E23" s="242">
        <v>52000</v>
      </c>
      <c r="F23" s="230">
        <v>52000</v>
      </c>
    </row>
    <row r="24" spans="1:6" ht="12.75">
      <c r="A24" s="282" t="s">
        <v>126</v>
      </c>
      <c r="B24" s="286" t="s">
        <v>80</v>
      </c>
      <c r="C24" s="94">
        <v>10000</v>
      </c>
      <c r="D24" s="90">
        <v>6000</v>
      </c>
      <c r="E24" s="242">
        <v>16000</v>
      </c>
      <c r="F24" s="230">
        <v>427</v>
      </c>
    </row>
    <row r="25" spans="1:6" ht="12.75">
      <c r="A25" s="282" t="s">
        <v>127</v>
      </c>
      <c r="B25" s="266" t="s">
        <v>107</v>
      </c>
      <c r="C25" s="94">
        <v>2000</v>
      </c>
      <c r="D25" s="90">
        <v>0</v>
      </c>
      <c r="E25" s="242">
        <v>2000</v>
      </c>
      <c r="F25" s="230">
        <v>595</v>
      </c>
    </row>
    <row r="26" spans="1:6" ht="12.75">
      <c r="A26" s="282" t="s">
        <v>75</v>
      </c>
      <c r="B26" s="287" t="s">
        <v>81</v>
      </c>
      <c r="C26" s="93">
        <v>5000</v>
      </c>
      <c r="D26" s="90">
        <v>0</v>
      </c>
      <c r="E26" s="243">
        <v>5000</v>
      </c>
      <c r="F26" s="230">
        <v>0</v>
      </c>
    </row>
    <row r="27" spans="1:6" ht="12.75">
      <c r="A27" s="282"/>
      <c r="B27" s="266" t="s">
        <v>207</v>
      </c>
      <c r="C27" s="93">
        <v>3000</v>
      </c>
      <c r="D27" s="90">
        <v>0</v>
      </c>
      <c r="E27" s="243">
        <v>3000</v>
      </c>
      <c r="F27" s="230">
        <v>0</v>
      </c>
    </row>
    <row r="28" spans="1:6" ht="12.75">
      <c r="A28" s="283" t="s">
        <v>75</v>
      </c>
      <c r="B28" s="286" t="s">
        <v>82</v>
      </c>
      <c r="C28" s="93">
        <v>25400</v>
      </c>
      <c r="D28" s="91">
        <v>-6038</v>
      </c>
      <c r="E28" s="243">
        <v>19362</v>
      </c>
      <c r="F28" s="231">
        <v>18506.85</v>
      </c>
    </row>
    <row r="29" spans="1:6" ht="12.75">
      <c r="A29" s="283"/>
      <c r="B29" s="266" t="s">
        <v>156</v>
      </c>
      <c r="C29" s="93">
        <v>0</v>
      </c>
      <c r="D29" s="91">
        <v>6038</v>
      </c>
      <c r="E29" s="243">
        <v>6038</v>
      </c>
      <c r="F29" s="231">
        <v>6038</v>
      </c>
    </row>
    <row r="30" spans="1:6" ht="12.75">
      <c r="A30" s="283"/>
      <c r="B30" s="287" t="s">
        <v>83</v>
      </c>
      <c r="C30" s="93">
        <v>3000</v>
      </c>
      <c r="D30" s="91">
        <v>0</v>
      </c>
      <c r="E30" s="243">
        <v>0</v>
      </c>
      <c r="F30" s="231">
        <v>0</v>
      </c>
    </row>
    <row r="31" spans="1:6" ht="12.75">
      <c r="A31" s="283"/>
      <c r="B31" s="287" t="s">
        <v>84</v>
      </c>
      <c r="C31" s="93">
        <v>5000</v>
      </c>
      <c r="D31" s="91">
        <v>0</v>
      </c>
      <c r="E31" s="243">
        <v>5000</v>
      </c>
      <c r="F31" s="231">
        <v>3769</v>
      </c>
    </row>
    <row r="32" spans="1:6" ht="13.5" thickBot="1">
      <c r="A32" s="284"/>
      <c r="B32" s="288" t="s">
        <v>85</v>
      </c>
      <c r="C32" s="213">
        <f>SUM(C23:C31)</f>
        <v>95400</v>
      </c>
      <c r="D32" s="214">
        <v>31000</v>
      </c>
      <c r="E32" s="248">
        <f>SUM(E23:E31)</f>
        <v>108400</v>
      </c>
      <c r="F32" s="235">
        <f>SUM(F23:F31)</f>
        <v>81335.85</v>
      </c>
    </row>
    <row r="33" spans="1:6" ht="12.75">
      <c r="A33" s="290" t="s">
        <v>86</v>
      </c>
      <c r="B33" s="289" t="s">
        <v>87</v>
      </c>
      <c r="C33" s="186">
        <v>5000</v>
      </c>
      <c r="D33" s="185">
        <v>0</v>
      </c>
      <c r="E33" s="249">
        <v>5000</v>
      </c>
      <c r="F33" s="236">
        <v>768</v>
      </c>
    </row>
    <row r="34" spans="1:6" ht="13.5" thickBot="1">
      <c r="A34" s="291"/>
      <c r="B34" s="288" t="s">
        <v>142</v>
      </c>
      <c r="C34" s="213">
        <v>5000</v>
      </c>
      <c r="D34" s="214">
        <v>0</v>
      </c>
      <c r="E34" s="248">
        <v>5000</v>
      </c>
      <c r="F34" s="235">
        <v>768</v>
      </c>
    </row>
    <row r="35" spans="1:6" ht="13.5" thickBot="1">
      <c r="A35" s="293" t="s">
        <v>215</v>
      </c>
      <c r="B35" s="292" t="s">
        <v>108</v>
      </c>
      <c r="C35" s="210">
        <v>25000</v>
      </c>
      <c r="D35" s="211">
        <v>-19965</v>
      </c>
      <c r="E35" s="250">
        <v>5035</v>
      </c>
      <c r="F35" s="237">
        <v>0</v>
      </c>
    </row>
    <row r="36" spans="1:6" ht="12.75">
      <c r="A36" s="282" t="s">
        <v>78</v>
      </c>
      <c r="B36" s="285" t="s">
        <v>88</v>
      </c>
      <c r="C36" s="94">
        <v>496500</v>
      </c>
      <c r="D36" s="90">
        <v>-86511</v>
      </c>
      <c r="E36" s="242">
        <v>409989</v>
      </c>
      <c r="F36" s="230">
        <v>287273</v>
      </c>
    </row>
    <row r="37" spans="1:6" ht="12.75">
      <c r="A37" s="282" t="s">
        <v>125</v>
      </c>
      <c r="B37" s="266" t="s">
        <v>79</v>
      </c>
      <c r="C37" s="94">
        <v>0</v>
      </c>
      <c r="D37" s="90">
        <v>50000</v>
      </c>
      <c r="E37" s="242">
        <v>50000</v>
      </c>
      <c r="F37" s="230">
        <v>50000</v>
      </c>
    </row>
    <row r="38" spans="1:6" ht="12.75">
      <c r="A38" s="282" t="s">
        <v>128</v>
      </c>
      <c r="B38" s="287" t="s">
        <v>89</v>
      </c>
      <c r="C38" s="93">
        <v>124125</v>
      </c>
      <c r="D38" s="91">
        <v>7850</v>
      </c>
      <c r="E38" s="243">
        <v>131975</v>
      </c>
      <c r="F38" s="231">
        <v>71819</v>
      </c>
    </row>
    <row r="39" spans="1:6" ht="12.75">
      <c r="A39" s="282" t="s">
        <v>75</v>
      </c>
      <c r="B39" s="287" t="s">
        <v>90</v>
      </c>
      <c r="C39" s="93">
        <v>44685</v>
      </c>
      <c r="D39" s="91">
        <v>2826</v>
      </c>
      <c r="E39" s="243">
        <v>47511</v>
      </c>
      <c r="F39" s="231">
        <v>25855</v>
      </c>
    </row>
    <row r="40" spans="1:6" ht="12.75">
      <c r="A40" s="283"/>
      <c r="B40" s="287" t="s">
        <v>91</v>
      </c>
      <c r="C40" s="93">
        <v>1500</v>
      </c>
      <c r="D40" s="91">
        <v>2000</v>
      </c>
      <c r="E40" s="243">
        <v>3500</v>
      </c>
      <c r="F40" s="231">
        <v>2178</v>
      </c>
    </row>
    <row r="41" spans="1:6" ht="12.75">
      <c r="A41" s="283"/>
      <c r="B41" s="287" t="s">
        <v>92</v>
      </c>
      <c r="C41" s="93">
        <v>0</v>
      </c>
      <c r="D41" s="91">
        <v>20238</v>
      </c>
      <c r="E41" s="243">
        <v>20238</v>
      </c>
      <c r="F41" s="231">
        <v>20238</v>
      </c>
    </row>
    <row r="42" spans="1:6" ht="12.75">
      <c r="A42" s="283"/>
      <c r="B42" s="287" t="s">
        <v>80</v>
      </c>
      <c r="C42" s="93">
        <v>10000</v>
      </c>
      <c r="D42" s="91">
        <v>4230</v>
      </c>
      <c r="E42" s="243">
        <v>14230</v>
      </c>
      <c r="F42" s="231">
        <v>14230</v>
      </c>
    </row>
    <row r="43" spans="1:6" ht="12.75">
      <c r="A43" s="283"/>
      <c r="B43" s="267" t="s">
        <v>109</v>
      </c>
      <c r="C43" s="95">
        <v>25000</v>
      </c>
      <c r="D43" s="96">
        <v>0</v>
      </c>
      <c r="E43" s="246">
        <v>25000</v>
      </c>
      <c r="F43" s="233">
        <v>21204</v>
      </c>
    </row>
    <row r="44" spans="1:10" ht="12.75">
      <c r="A44" s="282" t="s">
        <v>75</v>
      </c>
      <c r="B44" s="278" t="s">
        <v>110</v>
      </c>
      <c r="C44" s="93">
        <v>1000</v>
      </c>
      <c r="D44" s="91">
        <v>387</v>
      </c>
      <c r="E44" s="243">
        <v>1387</v>
      </c>
      <c r="F44" s="231">
        <v>1387</v>
      </c>
      <c r="I44" s="6"/>
      <c r="J44" s="6"/>
    </row>
    <row r="45" spans="1:10" ht="12.75">
      <c r="A45" s="282"/>
      <c r="B45" s="278" t="s">
        <v>207</v>
      </c>
      <c r="C45" s="93">
        <v>0</v>
      </c>
      <c r="D45" s="91">
        <v>10000</v>
      </c>
      <c r="E45" s="243">
        <v>10000</v>
      </c>
      <c r="F45" s="231">
        <v>10000</v>
      </c>
      <c r="I45" s="6"/>
      <c r="J45" s="6"/>
    </row>
    <row r="46" spans="1:6" ht="12.75">
      <c r="A46" s="282"/>
      <c r="B46" s="278" t="s">
        <v>111</v>
      </c>
      <c r="C46" s="93">
        <v>39690</v>
      </c>
      <c r="D46" s="91">
        <v>18000</v>
      </c>
      <c r="E46" s="243">
        <v>57690</v>
      </c>
      <c r="F46" s="231">
        <v>36561.6</v>
      </c>
    </row>
    <row r="47" spans="1:6" ht="12.75">
      <c r="A47" s="282"/>
      <c r="B47" s="266" t="s">
        <v>83</v>
      </c>
      <c r="C47" s="94">
        <v>5000</v>
      </c>
      <c r="D47" s="90">
        <v>3000</v>
      </c>
      <c r="E47" s="242">
        <v>8000</v>
      </c>
      <c r="F47" s="230">
        <v>3320</v>
      </c>
    </row>
    <row r="48" spans="1:6" ht="12.75">
      <c r="A48" s="282"/>
      <c r="B48" s="278" t="s">
        <v>112</v>
      </c>
      <c r="C48" s="93">
        <v>2000</v>
      </c>
      <c r="D48" s="91">
        <v>0</v>
      </c>
      <c r="E48" s="243">
        <v>2000</v>
      </c>
      <c r="F48" s="231">
        <v>1800</v>
      </c>
    </row>
    <row r="49" spans="1:6" ht="12.75">
      <c r="A49" s="282"/>
      <c r="B49" s="278" t="s">
        <v>113</v>
      </c>
      <c r="C49" s="93">
        <v>3000</v>
      </c>
      <c r="D49" s="91">
        <v>0</v>
      </c>
      <c r="E49" s="243">
        <v>3000</v>
      </c>
      <c r="F49" s="231">
        <v>0</v>
      </c>
    </row>
    <row r="50" spans="1:6" ht="12.75">
      <c r="A50" s="282" t="s">
        <v>93</v>
      </c>
      <c r="B50" s="266" t="s">
        <v>208</v>
      </c>
      <c r="C50" s="361">
        <v>0</v>
      </c>
      <c r="D50" s="90">
        <v>89000</v>
      </c>
      <c r="E50" s="242">
        <v>89000</v>
      </c>
      <c r="F50" s="230">
        <v>86580</v>
      </c>
    </row>
    <row r="51" spans="1:6" ht="12.75">
      <c r="A51" s="282" t="s">
        <v>75</v>
      </c>
      <c r="B51" s="266" t="s">
        <v>157</v>
      </c>
      <c r="C51" s="94">
        <v>89000</v>
      </c>
      <c r="D51" s="90">
        <v>-89000</v>
      </c>
      <c r="E51" s="242">
        <v>0</v>
      </c>
      <c r="F51" s="230">
        <v>0</v>
      </c>
    </row>
    <row r="52" spans="1:6" ht="12.75">
      <c r="A52" s="282"/>
      <c r="B52" s="267" t="s">
        <v>209</v>
      </c>
      <c r="C52" s="95">
        <v>0</v>
      </c>
      <c r="D52" s="96">
        <v>2000</v>
      </c>
      <c r="E52" s="246">
        <v>2000</v>
      </c>
      <c r="F52" s="233">
        <v>2000</v>
      </c>
    </row>
    <row r="53" spans="1:6" ht="13.5" thickBot="1">
      <c r="A53" s="284"/>
      <c r="B53" s="288" t="s">
        <v>94</v>
      </c>
      <c r="C53" s="269">
        <f>SUM(C36:C51)</f>
        <v>841500</v>
      </c>
      <c r="D53" s="209">
        <v>34020</v>
      </c>
      <c r="E53" s="251">
        <f>SUM(E36:E52)</f>
        <v>875520</v>
      </c>
      <c r="F53" s="235">
        <f>SUM(F36:F52)</f>
        <v>634445.6</v>
      </c>
    </row>
    <row r="54" spans="1:6" ht="12.75">
      <c r="A54" s="281" t="s">
        <v>210</v>
      </c>
      <c r="B54" s="266" t="s">
        <v>79</v>
      </c>
      <c r="C54" s="270">
        <v>0</v>
      </c>
      <c r="D54" s="187">
        <v>4720</v>
      </c>
      <c r="E54" s="252">
        <v>4720</v>
      </c>
      <c r="F54" s="236">
        <v>4720</v>
      </c>
    </row>
    <row r="55" spans="1:6" ht="12.75">
      <c r="A55" s="370" t="s">
        <v>211</v>
      </c>
      <c r="B55" s="366" t="s">
        <v>213</v>
      </c>
      <c r="C55" s="367">
        <v>0</v>
      </c>
      <c r="D55" s="368">
        <v>14119</v>
      </c>
      <c r="E55" s="369">
        <v>14119</v>
      </c>
      <c r="F55" s="238">
        <v>14119</v>
      </c>
    </row>
    <row r="56" spans="1:6" ht="12.75">
      <c r="A56" s="370" t="s">
        <v>212</v>
      </c>
      <c r="B56" s="278" t="s">
        <v>214</v>
      </c>
      <c r="C56" s="367">
        <v>0</v>
      </c>
      <c r="D56" s="368">
        <v>400000</v>
      </c>
      <c r="E56" s="369">
        <v>400000</v>
      </c>
      <c r="F56" s="238">
        <v>0</v>
      </c>
    </row>
    <row r="57" spans="1:6" ht="12.75">
      <c r="A57" s="370"/>
      <c r="B57" s="267" t="s">
        <v>143</v>
      </c>
      <c r="C57" s="362">
        <v>0</v>
      </c>
      <c r="D57" s="363">
        <v>4881</v>
      </c>
      <c r="E57" s="364">
        <v>4881</v>
      </c>
      <c r="F57" s="365">
        <v>4881</v>
      </c>
    </row>
    <row r="58" spans="1:6" ht="13.5" thickBot="1">
      <c r="A58" s="293"/>
      <c r="B58" s="319" t="s">
        <v>221</v>
      </c>
      <c r="C58" s="269">
        <v>0</v>
      </c>
      <c r="D58" s="209">
        <v>423720</v>
      </c>
      <c r="E58" s="251">
        <f>SUM(E54:E57)</f>
        <v>423720</v>
      </c>
      <c r="F58" s="235">
        <v>23720</v>
      </c>
    </row>
    <row r="59" spans="1:6" ht="12.75">
      <c r="A59" s="281" t="s">
        <v>78</v>
      </c>
      <c r="B59" s="371" t="s">
        <v>88</v>
      </c>
      <c r="C59" s="376">
        <v>0</v>
      </c>
      <c r="D59" s="374">
        <v>315298</v>
      </c>
      <c r="E59" s="378">
        <v>315298</v>
      </c>
      <c r="F59" s="380">
        <v>221460</v>
      </c>
    </row>
    <row r="60" spans="1:6" ht="12.75">
      <c r="A60" s="282" t="s">
        <v>216</v>
      </c>
      <c r="B60" s="372" t="s">
        <v>219</v>
      </c>
      <c r="C60" s="367">
        <v>0</v>
      </c>
      <c r="D60" s="368">
        <v>78827</v>
      </c>
      <c r="E60" s="369">
        <v>78827</v>
      </c>
      <c r="F60" s="238">
        <v>55368</v>
      </c>
    </row>
    <row r="61" spans="1:6" ht="12.75">
      <c r="A61" s="282" t="s">
        <v>217</v>
      </c>
      <c r="B61" s="372" t="s">
        <v>90</v>
      </c>
      <c r="C61" s="367">
        <v>0</v>
      </c>
      <c r="D61" s="368">
        <v>28375</v>
      </c>
      <c r="E61" s="369">
        <v>28375</v>
      </c>
      <c r="F61" s="238">
        <v>19928</v>
      </c>
    </row>
    <row r="62" spans="1:6" ht="13.5" thickBot="1">
      <c r="A62" s="293" t="s">
        <v>218</v>
      </c>
      <c r="B62" s="373" t="s">
        <v>220</v>
      </c>
      <c r="C62" s="377">
        <v>0</v>
      </c>
      <c r="D62" s="375">
        <v>19965</v>
      </c>
      <c r="E62" s="379">
        <v>19965</v>
      </c>
      <c r="F62" s="381">
        <v>19965</v>
      </c>
    </row>
    <row r="63" spans="1:6" ht="13.5" thickBot="1">
      <c r="A63" s="293"/>
      <c r="B63" s="292" t="s">
        <v>222</v>
      </c>
      <c r="C63" s="321">
        <v>0</v>
      </c>
      <c r="D63" s="322">
        <v>442465</v>
      </c>
      <c r="E63" s="323">
        <v>442465</v>
      </c>
      <c r="F63" s="237">
        <f>SUM(F59:F62)</f>
        <v>316721</v>
      </c>
    </row>
    <row r="64" spans="1:6" ht="13.5" thickBot="1">
      <c r="A64" s="88" t="s">
        <v>182</v>
      </c>
      <c r="B64" s="272"/>
      <c r="C64" s="271">
        <v>966900</v>
      </c>
      <c r="D64" s="97">
        <v>893240</v>
      </c>
      <c r="E64" s="253">
        <v>1860140</v>
      </c>
      <c r="F64" s="254">
        <v>1056990.45</v>
      </c>
    </row>
    <row r="65" spans="1:6" ht="13.5" thickTop="1">
      <c r="A65" s="126"/>
      <c r="B65" s="128"/>
      <c r="C65" s="129"/>
      <c r="D65" s="130"/>
      <c r="E65" s="129"/>
      <c r="F65" s="129"/>
    </row>
    <row r="66" spans="1:6" ht="12.75">
      <c r="A66" s="126"/>
      <c r="B66" s="128"/>
      <c r="C66" s="129"/>
      <c r="D66" s="130"/>
      <c r="E66" s="129"/>
      <c r="F66" s="129"/>
    </row>
    <row r="67" spans="1:6" ht="12.75">
      <c r="A67" s="126"/>
      <c r="B67" s="128"/>
      <c r="C67" s="129"/>
      <c r="D67" s="130"/>
      <c r="E67" s="129"/>
      <c r="F67" s="129"/>
    </row>
    <row r="68" spans="1:6" ht="12.75">
      <c r="A68" s="126"/>
      <c r="B68" s="128"/>
      <c r="C68" s="129"/>
      <c r="D68" s="130"/>
      <c r="E68" s="129"/>
      <c r="F68" s="129"/>
    </row>
    <row r="69" spans="1:6" ht="12.75">
      <c r="A69" s="126"/>
      <c r="B69" s="128"/>
      <c r="C69" s="129"/>
      <c r="D69" s="130"/>
      <c r="E69" s="129"/>
      <c r="F69" s="129"/>
    </row>
    <row r="70" spans="1:6" ht="12.75">
      <c r="A70" s="126"/>
      <c r="B70" s="128"/>
      <c r="C70" s="129"/>
      <c r="D70" s="130"/>
      <c r="E70" s="129"/>
      <c r="F70" s="129"/>
    </row>
    <row r="71" spans="1:6" ht="12.75">
      <c r="A71" s="126"/>
      <c r="B71" s="128"/>
      <c r="C71" s="129"/>
      <c r="D71" s="130"/>
      <c r="E71" s="129"/>
      <c r="F71" s="129"/>
    </row>
    <row r="72" spans="1:6" ht="12.75">
      <c r="A72" s="126"/>
      <c r="B72" s="128"/>
      <c r="C72" s="129"/>
      <c r="D72" s="130"/>
      <c r="E72" s="129"/>
      <c r="F72" s="129"/>
    </row>
    <row r="73" spans="1:6" ht="15.75" thickBot="1">
      <c r="A73" s="409" t="s">
        <v>183</v>
      </c>
      <c r="B73" s="410"/>
      <c r="C73" s="410"/>
      <c r="D73" s="410"/>
      <c r="E73" s="410"/>
      <c r="F73" s="410"/>
    </row>
    <row r="74" spans="1:6" ht="14.25" thickBot="1" thickTop="1">
      <c r="A74" s="260" t="s">
        <v>95</v>
      </c>
      <c r="B74" s="261"/>
      <c r="C74" s="262" t="s">
        <v>0</v>
      </c>
      <c r="D74" s="263" t="s">
        <v>96</v>
      </c>
      <c r="E74" s="145" t="s">
        <v>97</v>
      </c>
      <c r="F74" s="140" t="s">
        <v>98</v>
      </c>
    </row>
    <row r="75" spans="1:6" ht="13.5" thickBot="1">
      <c r="A75" s="296" t="s">
        <v>184</v>
      </c>
      <c r="B75" s="297"/>
      <c r="C75" s="298">
        <f>SUM(C21)</f>
        <v>966900</v>
      </c>
      <c r="D75" s="299">
        <v>703240</v>
      </c>
      <c r="E75" s="300">
        <v>1670140</v>
      </c>
      <c r="F75" s="229">
        <v>1665640</v>
      </c>
    </row>
    <row r="76" spans="1:6" ht="12.75">
      <c r="A76" s="308" t="s">
        <v>130</v>
      </c>
      <c r="B76" s="258" t="s">
        <v>144</v>
      </c>
      <c r="C76" s="255">
        <v>0</v>
      </c>
      <c r="D76" s="256">
        <v>440800</v>
      </c>
      <c r="E76" s="255">
        <v>440800</v>
      </c>
      <c r="F76" s="236">
        <v>436300</v>
      </c>
    </row>
    <row r="77" spans="1:9" ht="12.75">
      <c r="A77" s="294"/>
      <c r="B77" s="306" t="s">
        <v>145</v>
      </c>
      <c r="C77" s="307">
        <v>966900</v>
      </c>
      <c r="D77" s="257">
        <v>262440</v>
      </c>
      <c r="E77" s="307">
        <v>1229340</v>
      </c>
      <c r="F77" s="238">
        <v>1229340</v>
      </c>
      <c r="I77" s="6"/>
    </row>
    <row r="78" spans="1:6" ht="13.5" thickBot="1">
      <c r="A78" s="356" t="s">
        <v>152</v>
      </c>
      <c r="B78" s="357"/>
      <c r="C78" s="310">
        <v>966900</v>
      </c>
      <c r="D78" s="304">
        <v>703240</v>
      </c>
      <c r="E78" s="310">
        <v>1670140</v>
      </c>
      <c r="F78" s="237">
        <v>1665640</v>
      </c>
    </row>
    <row r="79" spans="1:6" ht="13.5" thickBot="1">
      <c r="A79" s="309" t="s">
        <v>185</v>
      </c>
      <c r="B79" s="302"/>
      <c r="C79" s="303">
        <v>966900</v>
      </c>
      <c r="D79" s="304">
        <v>893240</v>
      </c>
      <c r="E79" s="303">
        <v>1860140</v>
      </c>
      <c r="F79" s="305">
        <v>1056990.45</v>
      </c>
    </row>
    <row r="80" spans="1:6" ht="12.75">
      <c r="A80" s="295" t="s">
        <v>130</v>
      </c>
      <c r="B80" s="301" t="s">
        <v>131</v>
      </c>
      <c r="C80" s="188">
        <v>966900</v>
      </c>
      <c r="D80" s="256">
        <v>488359</v>
      </c>
      <c r="E80" s="188">
        <v>1455259</v>
      </c>
      <c r="F80" s="181">
        <v>1052109.45</v>
      </c>
    </row>
    <row r="81" spans="1:6" ht="13.5" thickBot="1">
      <c r="A81" s="349"/>
      <c r="B81" s="350" t="s">
        <v>132</v>
      </c>
      <c r="C81" s="351">
        <v>0</v>
      </c>
      <c r="D81" s="352">
        <v>404881</v>
      </c>
      <c r="E81" s="351">
        <v>404881</v>
      </c>
      <c r="F81" s="341">
        <v>4881</v>
      </c>
    </row>
    <row r="82" spans="1:6" ht="13.5" thickBot="1">
      <c r="A82" s="411" t="s">
        <v>153</v>
      </c>
      <c r="B82" s="397"/>
      <c r="C82" s="298">
        <v>966900</v>
      </c>
      <c r="D82" s="299">
        <v>893240</v>
      </c>
      <c r="E82" s="300">
        <v>1860140</v>
      </c>
      <c r="F82" s="234">
        <v>1056990.45</v>
      </c>
    </row>
    <row r="83" spans="1:6" ht="13.5" thickBot="1">
      <c r="A83" s="314" t="s">
        <v>177</v>
      </c>
      <c r="B83" s="313"/>
      <c r="C83" s="311">
        <v>0</v>
      </c>
      <c r="D83" s="312">
        <v>-190000</v>
      </c>
      <c r="E83" s="311">
        <v>-190000</v>
      </c>
      <c r="F83" s="89">
        <v>608649.55</v>
      </c>
    </row>
    <row r="84" spans="1:6" ht="13.5" thickTop="1">
      <c r="A84" s="153" t="s">
        <v>75</v>
      </c>
      <c r="B84" s="83"/>
      <c r="C84" s="104"/>
      <c r="D84" s="105"/>
      <c r="E84" s="104"/>
      <c r="F84" s="104" t="s">
        <v>75</v>
      </c>
    </row>
    <row r="85" spans="1:6" ht="15.75" thickBot="1">
      <c r="A85" s="154" t="s">
        <v>186</v>
      </c>
      <c r="B85" s="106"/>
      <c r="C85" s="101"/>
      <c r="D85" s="102"/>
      <c r="E85" s="101"/>
      <c r="F85" s="101"/>
    </row>
    <row r="86" spans="1:6" ht="13.5" thickTop="1">
      <c r="A86" s="167" t="s">
        <v>187</v>
      </c>
      <c r="B86" s="168"/>
      <c r="C86" s="169"/>
      <c r="D86" s="170"/>
      <c r="E86" s="259"/>
      <c r="F86" s="171">
        <v>1663686.61</v>
      </c>
    </row>
    <row r="87" spans="1:6" ht="12.75">
      <c r="A87" s="172" t="s">
        <v>188</v>
      </c>
      <c r="B87" s="173"/>
      <c r="C87" s="174"/>
      <c r="D87" s="175"/>
      <c r="E87" s="189"/>
      <c r="F87" s="176">
        <v>532.24</v>
      </c>
    </row>
    <row r="88" spans="1:6" ht="12.75">
      <c r="A88" s="172" t="s">
        <v>189</v>
      </c>
      <c r="B88" s="173"/>
      <c r="C88" s="174"/>
      <c r="D88" s="175"/>
      <c r="E88" s="189"/>
      <c r="F88" s="176">
        <v>568.72</v>
      </c>
    </row>
    <row r="89" spans="1:6" ht="13.5" thickBot="1">
      <c r="A89" s="207" t="s">
        <v>190</v>
      </c>
      <c r="B89" s="208"/>
      <c r="C89" s="193"/>
      <c r="D89" s="194"/>
      <c r="E89" s="195"/>
      <c r="F89" s="196">
        <f>SUM(F86:F88)</f>
        <v>1664787.57</v>
      </c>
    </row>
    <row r="90" spans="1:6" ht="13.5" thickBot="1">
      <c r="A90" s="206" t="s">
        <v>264</v>
      </c>
      <c r="B90" s="100"/>
      <c r="C90" s="101"/>
      <c r="D90" s="102"/>
      <c r="E90" s="144"/>
      <c r="F90" s="89">
        <v>400</v>
      </c>
    </row>
    <row r="91" spans="1:6" ht="13.5" customHeight="1" thickTop="1">
      <c r="A91" s="166"/>
      <c r="B91" s="131"/>
      <c r="C91" s="120"/>
      <c r="D91" s="121"/>
      <c r="E91" s="120"/>
      <c r="F91" s="104"/>
    </row>
    <row r="92" spans="1:6" ht="15.75" thickBot="1">
      <c r="A92" s="177" t="s">
        <v>191</v>
      </c>
      <c r="B92" s="106"/>
      <c r="C92" s="101"/>
      <c r="D92" s="102"/>
      <c r="E92" s="101"/>
      <c r="F92" s="101"/>
    </row>
    <row r="93" spans="1:6" ht="14.25" thickBot="1" thickTop="1">
      <c r="A93" s="204" t="s">
        <v>192</v>
      </c>
      <c r="B93" s="205"/>
      <c r="C93" s="138"/>
      <c r="D93" s="139"/>
      <c r="E93" s="145"/>
      <c r="F93" s="140">
        <v>1664787.57</v>
      </c>
    </row>
    <row r="94" spans="1:6" ht="13.5" thickBot="1">
      <c r="A94" s="395" t="s">
        <v>263</v>
      </c>
      <c r="B94" s="396"/>
      <c r="C94" s="396"/>
      <c r="D94" s="396"/>
      <c r="E94" s="397"/>
      <c r="F94" s="150">
        <v>215000</v>
      </c>
    </row>
    <row r="95" spans="1:6" ht="13.5" thickBot="1">
      <c r="A95" s="203" t="s">
        <v>223</v>
      </c>
      <c r="B95" s="100"/>
      <c r="C95" s="101"/>
      <c r="D95" s="102"/>
      <c r="E95" s="144"/>
      <c r="F95" s="89">
        <v>1449787.57</v>
      </c>
    </row>
    <row r="96" spans="1:6" ht="13.5" thickTop="1">
      <c r="A96" s="166"/>
      <c r="B96" s="131"/>
      <c r="C96" s="120"/>
      <c r="D96" s="121"/>
      <c r="E96" s="120"/>
      <c r="F96" s="104"/>
    </row>
    <row r="97" spans="1:6" ht="15.75" thickBot="1">
      <c r="A97" s="155" t="s">
        <v>193</v>
      </c>
      <c r="B97" s="108"/>
      <c r="C97" s="98"/>
      <c r="D97" s="99"/>
      <c r="E97" s="98"/>
      <c r="F97" s="107"/>
    </row>
    <row r="98" spans="1:6" ht="13.5" thickTop="1">
      <c r="A98" s="156" t="s">
        <v>99</v>
      </c>
      <c r="B98" s="109"/>
      <c r="C98" s="110"/>
      <c r="D98" s="111"/>
      <c r="E98" s="142"/>
      <c r="F98" s="112">
        <v>3580519.1</v>
      </c>
    </row>
    <row r="99" spans="1:6" ht="12.75">
      <c r="A99" s="157" t="s">
        <v>117</v>
      </c>
      <c r="B99" s="113"/>
      <c r="C99" s="114"/>
      <c r="D99" s="115"/>
      <c r="E99" s="143"/>
      <c r="F99" s="103">
        <v>24000</v>
      </c>
    </row>
    <row r="100" spans="1:6" ht="12.75">
      <c r="A100" s="157" t="s">
        <v>100</v>
      </c>
      <c r="B100" s="113"/>
      <c r="C100" s="114"/>
      <c r="D100" s="115"/>
      <c r="E100" s="143"/>
      <c r="F100" s="103">
        <v>1118166</v>
      </c>
    </row>
    <row r="101" spans="1:6" ht="12.75">
      <c r="A101" s="157" t="s">
        <v>115</v>
      </c>
      <c r="B101" s="113"/>
      <c r="C101" s="114"/>
      <c r="D101" s="115"/>
      <c r="E101" s="143"/>
      <c r="F101" s="103">
        <v>2719608.7</v>
      </c>
    </row>
    <row r="102" spans="1:6" ht="12.75">
      <c r="A102" s="158" t="s">
        <v>101</v>
      </c>
      <c r="B102" s="113"/>
      <c r="C102" s="114"/>
      <c r="D102" s="115"/>
      <c r="E102" s="143"/>
      <c r="F102" s="103">
        <v>864275.4</v>
      </c>
    </row>
    <row r="103" spans="1:6" ht="12.75">
      <c r="A103" s="122" t="s">
        <v>102</v>
      </c>
      <c r="B103" s="116"/>
      <c r="C103" s="117"/>
      <c r="D103" s="118"/>
      <c r="E103" s="141"/>
      <c r="F103" s="119">
        <v>1965941.4</v>
      </c>
    </row>
    <row r="104" spans="1:6" ht="12.75">
      <c r="A104" s="136" t="s">
        <v>114</v>
      </c>
      <c r="B104" s="116"/>
      <c r="C104" s="117"/>
      <c r="D104" s="118"/>
      <c r="E104" s="141"/>
      <c r="F104" s="119">
        <v>7389157.2</v>
      </c>
    </row>
    <row r="105" spans="1:6" ht="12.75">
      <c r="A105" s="136" t="s">
        <v>116</v>
      </c>
      <c r="B105" s="116"/>
      <c r="C105" s="117"/>
      <c r="D105" s="118"/>
      <c r="E105" s="141"/>
      <c r="F105" s="119">
        <v>1733838.1</v>
      </c>
    </row>
    <row r="106" spans="1:6" ht="12.75">
      <c r="A106" s="391" t="s">
        <v>166</v>
      </c>
      <c r="B106" s="392"/>
      <c r="C106" s="392"/>
      <c r="D106" s="392"/>
      <c r="E106" s="393"/>
      <c r="F106" s="119">
        <v>98000</v>
      </c>
    </row>
    <row r="107" spans="1:6" ht="12.75">
      <c r="A107" s="391" t="s">
        <v>167</v>
      </c>
      <c r="B107" s="392"/>
      <c r="C107" s="392"/>
      <c r="D107" s="392"/>
      <c r="E107" s="393"/>
      <c r="F107" s="119">
        <v>22690</v>
      </c>
    </row>
    <row r="108" spans="1:6" ht="12.75">
      <c r="A108" s="391" t="s">
        <v>168</v>
      </c>
      <c r="B108" s="392"/>
      <c r="C108" s="392"/>
      <c r="D108" s="392"/>
      <c r="E108" s="393"/>
      <c r="F108" s="119">
        <v>32370</v>
      </c>
    </row>
    <row r="109" spans="1:6" ht="12.75">
      <c r="A109" s="136" t="s">
        <v>165</v>
      </c>
      <c r="B109" s="116"/>
      <c r="C109" s="117"/>
      <c r="D109" s="118"/>
      <c r="E109" s="141"/>
      <c r="F109" s="119">
        <v>2457216</v>
      </c>
    </row>
    <row r="110" spans="1:6" ht="12.75">
      <c r="A110" s="391" t="s">
        <v>164</v>
      </c>
      <c r="B110" s="392"/>
      <c r="C110" s="392"/>
      <c r="D110" s="392"/>
      <c r="E110" s="393"/>
      <c r="F110" s="103">
        <v>3131710</v>
      </c>
    </row>
    <row r="111" spans="1:6" ht="12.75">
      <c r="A111" s="391" t="s">
        <v>163</v>
      </c>
      <c r="B111" s="392"/>
      <c r="C111" s="392"/>
      <c r="D111" s="392"/>
      <c r="E111" s="393"/>
      <c r="F111" s="103">
        <v>70319</v>
      </c>
    </row>
    <row r="112" spans="1:6" ht="12.75">
      <c r="A112" s="391" t="s">
        <v>160</v>
      </c>
      <c r="B112" s="392"/>
      <c r="C112" s="392"/>
      <c r="D112" s="392"/>
      <c r="E112" s="393"/>
      <c r="F112" s="103">
        <v>46496</v>
      </c>
    </row>
    <row r="113" spans="1:6" ht="12.75">
      <c r="A113" s="136" t="s">
        <v>224</v>
      </c>
      <c r="B113" s="354"/>
      <c r="C113" s="354"/>
      <c r="D113" s="354"/>
      <c r="E113" s="355"/>
      <c r="F113" s="103">
        <v>20238</v>
      </c>
    </row>
    <row r="114" spans="1:6" ht="12.75">
      <c r="A114" s="391" t="s">
        <v>169</v>
      </c>
      <c r="B114" s="392"/>
      <c r="C114" s="392"/>
      <c r="D114" s="392"/>
      <c r="E114" s="393"/>
      <c r="F114" s="103">
        <v>3125430</v>
      </c>
    </row>
    <row r="115" spans="1:6" ht="12.75">
      <c r="A115" s="391" t="s">
        <v>161</v>
      </c>
      <c r="B115" s="392"/>
      <c r="C115" s="392"/>
      <c r="D115" s="392"/>
      <c r="E115" s="393"/>
      <c r="F115" s="103">
        <v>67644</v>
      </c>
    </row>
    <row r="116" spans="1:6" ht="12.75">
      <c r="A116" s="391" t="s">
        <v>162</v>
      </c>
      <c r="B116" s="392"/>
      <c r="C116" s="392"/>
      <c r="D116" s="392"/>
      <c r="E116" s="393"/>
      <c r="F116" s="103">
        <v>2360</v>
      </c>
    </row>
    <row r="117" spans="1:6" ht="12.75">
      <c r="A117" s="157" t="s">
        <v>118</v>
      </c>
      <c r="B117" s="113"/>
      <c r="C117" s="114"/>
      <c r="D117" s="115"/>
      <c r="E117" s="143"/>
      <c r="F117" s="103">
        <v>111700</v>
      </c>
    </row>
    <row r="118" spans="1:6" ht="13.5" thickBot="1">
      <c r="A118" s="197" t="s">
        <v>227</v>
      </c>
      <c r="B118" s="198"/>
      <c r="C118" s="199"/>
      <c r="D118" s="200"/>
      <c r="E118" s="201"/>
      <c r="F118" s="202">
        <v>660180</v>
      </c>
    </row>
    <row r="119" spans="1:6" ht="13.5" thickBot="1">
      <c r="A119" s="191" t="s">
        <v>119</v>
      </c>
      <c r="B119" s="192"/>
      <c r="C119" s="193"/>
      <c r="D119" s="194"/>
      <c r="E119" s="195"/>
      <c r="F119" s="196">
        <v>-3246673</v>
      </c>
    </row>
    <row r="120" spans="1:6" ht="13.5" thickBot="1">
      <c r="A120" s="160" t="s">
        <v>121</v>
      </c>
      <c r="B120" s="146"/>
      <c r="C120" s="147"/>
      <c r="D120" s="148"/>
      <c r="E120" s="149"/>
      <c r="F120" s="150">
        <v>-1771040</v>
      </c>
    </row>
    <row r="121" spans="1:6" ht="13.5" thickBot="1">
      <c r="A121" s="161" t="s">
        <v>120</v>
      </c>
      <c r="B121" s="151"/>
      <c r="C121" s="147"/>
      <c r="D121" s="148"/>
      <c r="E121" s="149"/>
      <c r="F121" s="150">
        <v>1417845</v>
      </c>
    </row>
    <row r="122" spans="1:6" ht="13.5" thickBot="1">
      <c r="A122" s="161" t="s">
        <v>122</v>
      </c>
      <c r="B122" s="151"/>
      <c r="C122" s="147"/>
      <c r="D122" s="148"/>
      <c r="E122" s="149"/>
      <c r="F122" s="150">
        <v>-24000</v>
      </c>
    </row>
    <row r="123" spans="1:6" ht="13.5" thickBot="1">
      <c r="A123" s="159" t="s">
        <v>123</v>
      </c>
      <c r="B123" s="106"/>
      <c r="C123" s="101"/>
      <c r="D123" s="102"/>
      <c r="E123" s="144"/>
      <c r="F123" s="89">
        <v>-1907136.1</v>
      </c>
    </row>
    <row r="124" spans="1:6" ht="13.5" thickTop="1">
      <c r="A124" s="153"/>
      <c r="B124" s="83"/>
      <c r="C124" s="120"/>
      <c r="D124" s="121"/>
      <c r="E124" s="120"/>
      <c r="F124" s="104" t="s">
        <v>75</v>
      </c>
    </row>
    <row r="125" spans="1:6" ht="15.75" thickBot="1">
      <c r="A125" s="155" t="s">
        <v>194</v>
      </c>
      <c r="B125" s="108"/>
      <c r="C125" s="98"/>
      <c r="D125" s="99"/>
      <c r="E125" s="98"/>
      <c r="F125" s="107"/>
    </row>
    <row r="126" spans="1:9" ht="14.25" thickBot="1" thickTop="1">
      <c r="A126" s="162" t="s">
        <v>103</v>
      </c>
      <c r="B126" s="137"/>
      <c r="C126" s="138"/>
      <c r="D126" s="139"/>
      <c r="E126" s="180" t="s">
        <v>75</v>
      </c>
      <c r="F126" s="140" t="s">
        <v>75</v>
      </c>
      <c r="I126" s="182"/>
    </row>
    <row r="127" spans="1:6" ht="12.75">
      <c r="A127" s="422" t="s">
        <v>268</v>
      </c>
      <c r="B127" s="423"/>
      <c r="C127" s="423"/>
      <c r="D127" s="423"/>
      <c r="E127" s="424"/>
      <c r="F127" s="103">
        <v>39200</v>
      </c>
    </row>
    <row r="128" spans="1:6" ht="12.75">
      <c r="A128" s="386" t="s">
        <v>269</v>
      </c>
      <c r="B128" s="84"/>
      <c r="C128" s="84"/>
      <c r="D128" s="84"/>
      <c r="E128" s="387"/>
      <c r="F128" s="385">
        <v>77440</v>
      </c>
    </row>
    <row r="129" spans="1:6" ht="13.5" thickBot="1">
      <c r="A129" s="403" t="s">
        <v>265</v>
      </c>
      <c r="B129" s="404"/>
      <c r="C129" s="404"/>
      <c r="D129" s="404"/>
      <c r="E129" s="405"/>
      <c r="F129" s="202">
        <v>240000</v>
      </c>
    </row>
    <row r="130" spans="1:7" ht="13.5" thickBot="1">
      <c r="A130" s="400" t="s">
        <v>124</v>
      </c>
      <c r="B130" s="401"/>
      <c r="C130" s="401"/>
      <c r="D130" s="401"/>
      <c r="E130" s="402"/>
      <c r="F130" s="89">
        <f>SUM(F127:F129)</f>
        <v>356640</v>
      </c>
      <c r="G130" s="22"/>
    </row>
    <row r="131" spans="1:7" ht="14.25" thickBot="1" thickTop="1">
      <c r="A131" s="327"/>
      <c r="B131" s="328"/>
      <c r="C131" s="328"/>
      <c r="D131" s="328"/>
      <c r="E131" s="328"/>
      <c r="F131" s="329"/>
      <c r="G131" s="6"/>
    </row>
    <row r="132" spans="1:7" ht="14.25" thickBot="1" thickTop="1">
      <c r="A132" s="309" t="s">
        <v>175</v>
      </c>
      <c r="B132" s="344"/>
      <c r="C132" s="344"/>
      <c r="D132" s="316"/>
      <c r="E132" s="384" t="s">
        <v>170</v>
      </c>
      <c r="F132" s="348" t="s">
        <v>158</v>
      </c>
      <c r="G132" s="6"/>
    </row>
    <row r="133" spans="1:6" ht="13.5" thickBot="1">
      <c r="A133" s="315" t="s">
        <v>159</v>
      </c>
      <c r="B133" s="317"/>
      <c r="C133" s="317"/>
      <c r="D133" s="318"/>
      <c r="E133" s="345">
        <v>207863</v>
      </c>
      <c r="F133" s="181">
        <v>177000</v>
      </c>
    </row>
    <row r="134" spans="1:6" ht="13.5" thickBot="1">
      <c r="A134" s="330" t="s">
        <v>176</v>
      </c>
      <c r="B134" s="331"/>
      <c r="C134" s="331"/>
      <c r="D134" s="346"/>
      <c r="E134" s="347">
        <v>207863</v>
      </c>
      <c r="F134" s="342">
        <v>177000</v>
      </c>
    </row>
    <row r="135" spans="1:6" ht="14.25" thickBot="1" thickTop="1">
      <c r="A135" s="327"/>
      <c r="B135" s="333"/>
      <c r="C135" s="334"/>
      <c r="D135" s="335"/>
      <c r="E135" s="334"/>
      <c r="F135" s="329" t="s">
        <v>75</v>
      </c>
    </row>
    <row r="136" spans="1:6" ht="14.25" thickBot="1" thickTop="1">
      <c r="A136" s="412" t="s">
        <v>229</v>
      </c>
      <c r="B136" s="413"/>
      <c r="C136" s="413"/>
      <c r="D136" s="414"/>
      <c r="E136" s="332" t="s">
        <v>75</v>
      </c>
      <c r="F136" s="337" t="s">
        <v>158</v>
      </c>
    </row>
    <row r="137" spans="1:6" ht="12.75">
      <c r="A137" s="422" t="s">
        <v>225</v>
      </c>
      <c r="B137" s="425"/>
      <c r="C137" s="324"/>
      <c r="D137" s="325"/>
      <c r="E137" s="382" t="s">
        <v>75</v>
      </c>
      <c r="F137" s="338">
        <v>237600</v>
      </c>
    </row>
    <row r="138" spans="1:6" ht="13.5" thickBot="1">
      <c r="A138" s="391" t="s">
        <v>226</v>
      </c>
      <c r="B138" s="394"/>
      <c r="C138" s="117"/>
      <c r="D138" s="326"/>
      <c r="E138" s="383" t="s">
        <v>75</v>
      </c>
      <c r="F138" s="339">
        <v>178200</v>
      </c>
    </row>
    <row r="139" spans="1:6" ht="13.5" thickBot="1">
      <c r="A139" s="406" t="s">
        <v>228</v>
      </c>
      <c r="B139" s="407"/>
      <c r="C139" s="407"/>
      <c r="D139" s="408"/>
      <c r="E139" s="336" t="s">
        <v>75</v>
      </c>
      <c r="F139" s="340">
        <f>SUM(F137:F138)</f>
        <v>415800</v>
      </c>
    </row>
    <row r="140" spans="1:6" ht="13.5" thickTop="1">
      <c r="A140" s="153"/>
      <c r="B140" s="353"/>
      <c r="C140" s="120"/>
      <c r="D140" s="121"/>
      <c r="E140" s="104"/>
      <c r="F140" s="104"/>
    </row>
    <row r="141" spans="1:6" ht="12.75">
      <c r="A141" s="153"/>
      <c r="B141" s="353"/>
      <c r="C141" s="120"/>
      <c r="D141" s="121"/>
      <c r="E141" s="104"/>
      <c r="F141" s="104"/>
    </row>
    <row r="142" spans="1:6" ht="12.75">
      <c r="A142" s="153"/>
      <c r="B142" s="353"/>
      <c r="C142" s="120"/>
      <c r="D142" s="121"/>
      <c r="E142" s="104"/>
      <c r="F142" s="104"/>
    </row>
    <row r="143" spans="1:6" ht="12.75">
      <c r="A143" s="153"/>
      <c r="B143" s="353"/>
      <c r="C143" s="120"/>
      <c r="D143" s="121"/>
      <c r="E143" s="104"/>
      <c r="F143" s="104"/>
    </row>
    <row r="144" spans="1:6" ht="12.75">
      <c r="A144" s="153"/>
      <c r="B144" s="83"/>
      <c r="C144" s="120"/>
      <c r="D144" s="121"/>
      <c r="E144" s="120"/>
      <c r="F144" s="104"/>
    </row>
    <row r="145" spans="1:6" ht="15.75">
      <c r="A145" s="427" t="s">
        <v>148</v>
      </c>
      <c r="B145" s="398"/>
      <c r="C145" s="398"/>
      <c r="D145" s="398"/>
      <c r="E145" s="398"/>
      <c r="F145" s="398"/>
    </row>
    <row r="146" spans="1:6" ht="12.75">
      <c r="A146" s="183"/>
      <c r="B146" s="179"/>
      <c r="C146" s="179"/>
      <c r="D146" s="179"/>
      <c r="E146" s="179"/>
      <c r="F146" s="179"/>
    </row>
    <row r="147" spans="1:6" ht="12.75">
      <c r="A147" s="389" t="s">
        <v>147</v>
      </c>
      <c r="B147" s="389"/>
      <c r="C147" s="389"/>
      <c r="D147" s="389"/>
      <c r="E147" s="389"/>
      <c r="F147" s="389"/>
    </row>
    <row r="148" spans="1:6" ht="12.75">
      <c r="A148" s="389" t="s">
        <v>129</v>
      </c>
      <c r="B148" s="389"/>
      <c r="C148" s="389"/>
      <c r="D148" s="389"/>
      <c r="E148" s="389"/>
      <c r="F148" s="389"/>
    </row>
    <row r="149" spans="1:6" ht="12.75">
      <c r="A149" s="389" t="s">
        <v>262</v>
      </c>
      <c r="B149" s="389"/>
      <c r="C149" s="389"/>
      <c r="D149" s="389"/>
      <c r="E149" s="389"/>
      <c r="F149" s="389"/>
    </row>
    <row r="150" spans="1:8" ht="12.75">
      <c r="A150" s="398" t="s">
        <v>133</v>
      </c>
      <c r="B150" s="398"/>
      <c r="C150" s="398"/>
      <c r="D150" s="398"/>
      <c r="E150" s="398"/>
      <c r="F150" s="398"/>
      <c r="G150" s="6"/>
      <c r="H150" s="343"/>
    </row>
    <row r="151" spans="1:7" ht="12.75">
      <c r="A151" s="389" t="s">
        <v>136</v>
      </c>
      <c r="B151" s="389"/>
      <c r="C151" s="389"/>
      <c r="D151" s="389"/>
      <c r="E151" s="389"/>
      <c r="F151" s="389"/>
      <c r="G151" s="6"/>
    </row>
    <row r="152" spans="1:6" ht="12.75">
      <c r="A152" s="389" t="s">
        <v>134</v>
      </c>
      <c r="B152" s="389"/>
      <c r="C152" s="389"/>
      <c r="D152" s="389"/>
      <c r="E152" s="389"/>
      <c r="F152" s="389"/>
    </row>
    <row r="153" spans="1:6" ht="12.75">
      <c r="A153" s="389" t="s">
        <v>137</v>
      </c>
      <c r="B153" s="389"/>
      <c r="C153" s="389"/>
      <c r="D153" s="389"/>
      <c r="E153" s="389"/>
      <c r="F153" s="389"/>
    </row>
    <row r="154" spans="1:6" ht="12.75">
      <c r="A154" s="389" t="s">
        <v>135</v>
      </c>
      <c r="B154" s="389"/>
      <c r="C154" s="389"/>
      <c r="D154" s="389"/>
      <c r="E154" s="389"/>
      <c r="F154" s="389"/>
    </row>
    <row r="155" spans="1:6" ht="12.75">
      <c r="A155" s="389" t="s">
        <v>242</v>
      </c>
      <c r="B155" s="389"/>
      <c r="C155" s="389"/>
      <c r="D155" s="389"/>
      <c r="E155" s="389"/>
      <c r="F155" s="389"/>
    </row>
    <row r="156" spans="1:6" ht="12.75">
      <c r="A156" s="389" t="s">
        <v>75</v>
      </c>
      <c r="B156" s="389"/>
      <c r="C156" s="389"/>
      <c r="D156" s="389"/>
      <c r="E156" s="389"/>
      <c r="F156" s="389"/>
    </row>
    <row r="157" spans="1:6" ht="12.75">
      <c r="A157" s="399" t="s">
        <v>146</v>
      </c>
      <c r="B157" s="426"/>
      <c r="C157" s="426"/>
      <c r="D157" s="426"/>
      <c r="E157" s="426"/>
      <c r="F157" s="426"/>
    </row>
    <row r="158" spans="1:6" ht="12.75">
      <c r="A158" s="389" t="s">
        <v>230</v>
      </c>
      <c r="B158" s="389"/>
      <c r="C158" s="389"/>
      <c r="D158" s="389"/>
      <c r="E158" s="389"/>
      <c r="F158" s="389"/>
    </row>
    <row r="159" spans="1:6" ht="12.75">
      <c r="A159" s="389" t="s">
        <v>234</v>
      </c>
      <c r="B159" s="389"/>
      <c r="C159" s="389"/>
      <c r="D159" s="389"/>
      <c r="E159" s="389"/>
      <c r="F159" s="389"/>
    </row>
    <row r="160" spans="1:6" ht="12.75">
      <c r="A160" s="389" t="s">
        <v>231</v>
      </c>
      <c r="B160" s="389"/>
      <c r="C160" s="389"/>
      <c r="D160" s="389"/>
      <c r="E160" s="389"/>
      <c r="F160" s="389"/>
    </row>
    <row r="161" spans="1:6" ht="12.75">
      <c r="A161" s="389" t="s">
        <v>232</v>
      </c>
      <c r="B161" s="389"/>
      <c r="C161" s="389"/>
      <c r="D161" s="389"/>
      <c r="E161" s="389"/>
      <c r="F161" s="389"/>
    </row>
    <row r="162" spans="1:9" ht="12.75">
      <c r="A162" s="389" t="s">
        <v>233</v>
      </c>
      <c r="B162" s="390"/>
      <c r="C162" s="390"/>
      <c r="D162" s="390"/>
      <c r="E162" s="390"/>
      <c r="F162" s="390"/>
      <c r="G162" s="390"/>
      <c r="H162" s="390"/>
      <c r="I162" s="390"/>
    </row>
    <row r="163" spans="1:6" ht="12.75">
      <c r="A163" s="398" t="s">
        <v>235</v>
      </c>
      <c r="B163" s="389"/>
      <c r="C163" s="389"/>
      <c r="D163" s="389"/>
      <c r="E163" s="389"/>
      <c r="F163" s="389"/>
    </row>
    <row r="164" spans="1:6" ht="12.75">
      <c r="A164" s="398" t="s">
        <v>236</v>
      </c>
      <c r="B164" s="389"/>
      <c r="C164" s="389"/>
      <c r="D164" s="389"/>
      <c r="E164" s="389"/>
      <c r="F164" s="389"/>
    </row>
    <row r="165" spans="1:6" ht="12.75">
      <c r="A165" s="178"/>
      <c r="B165" s="178"/>
      <c r="C165" s="178"/>
      <c r="D165" s="178"/>
      <c r="E165" s="178"/>
      <c r="F165" s="178"/>
    </row>
    <row r="166" spans="1:6" ht="12.75">
      <c r="A166" s="389" t="s">
        <v>195</v>
      </c>
      <c r="B166" s="389"/>
      <c r="C166" s="389"/>
      <c r="D166" s="389"/>
      <c r="E166" s="389"/>
      <c r="F166" s="389"/>
    </row>
    <row r="167" spans="1:6" ht="12.75">
      <c r="A167" s="389" t="s">
        <v>171</v>
      </c>
      <c r="B167" s="389"/>
      <c r="C167" s="389"/>
      <c r="D167" s="389"/>
      <c r="E167" s="389"/>
      <c r="F167" s="389"/>
    </row>
    <row r="168" spans="1:6" ht="12.75">
      <c r="A168" s="398" t="s">
        <v>237</v>
      </c>
      <c r="B168" s="389"/>
      <c r="C168" s="389"/>
      <c r="D168" s="389"/>
      <c r="E168" s="389"/>
      <c r="F168" s="389"/>
    </row>
    <row r="169" spans="1:6" ht="12.75">
      <c r="A169" s="389" t="s">
        <v>238</v>
      </c>
      <c r="B169" s="389"/>
      <c r="C169" s="389"/>
      <c r="D169" s="389"/>
      <c r="E169" s="389"/>
      <c r="F169" s="389"/>
    </row>
    <row r="170" spans="1:6" ht="12.75">
      <c r="A170" s="389" t="s">
        <v>239</v>
      </c>
      <c r="B170" s="389"/>
      <c r="C170" s="389"/>
      <c r="D170" s="389"/>
      <c r="E170" s="389"/>
      <c r="F170" s="389"/>
    </row>
    <row r="171" spans="1:6" ht="12.75">
      <c r="A171" s="389" t="s">
        <v>243</v>
      </c>
      <c r="B171" s="389"/>
      <c r="C171" s="389"/>
      <c r="D171" s="389"/>
      <c r="E171" s="389"/>
      <c r="F171" s="389"/>
    </row>
    <row r="172" spans="1:6" ht="12.75">
      <c r="A172" s="389" t="s">
        <v>244</v>
      </c>
      <c r="B172" s="389"/>
      <c r="C172" s="389"/>
      <c r="D172" s="389"/>
      <c r="E172" s="389"/>
      <c r="F172" s="389"/>
    </row>
    <row r="173" spans="1:6" ht="12.75">
      <c r="A173" s="389" t="s">
        <v>241</v>
      </c>
      <c r="B173" s="389"/>
      <c r="C173" s="389"/>
      <c r="D173" s="389"/>
      <c r="E173" s="389"/>
      <c r="F173" s="389"/>
    </row>
    <row r="174" spans="1:6" ht="12.75">
      <c r="A174" s="398" t="s">
        <v>240</v>
      </c>
      <c r="B174" s="389"/>
      <c r="C174" s="389"/>
      <c r="D174" s="389"/>
      <c r="E174" s="389"/>
      <c r="F174" s="389"/>
    </row>
    <row r="175" spans="1:6" ht="12.75">
      <c r="A175" s="179"/>
      <c r="B175" s="178"/>
      <c r="C175" s="178"/>
      <c r="D175" s="178"/>
      <c r="E175" s="178"/>
      <c r="F175" s="178"/>
    </row>
    <row r="176" spans="1:6" ht="12.75">
      <c r="A176" s="399" t="s">
        <v>196</v>
      </c>
      <c r="B176" s="389"/>
      <c r="C176" s="389"/>
      <c r="D176" s="389"/>
      <c r="E176" s="389"/>
      <c r="F176" s="389"/>
    </row>
    <row r="177" spans="1:6" ht="12.75">
      <c r="A177" s="389" t="s">
        <v>138</v>
      </c>
      <c r="B177" s="389"/>
      <c r="C177" s="389"/>
      <c r="D177" s="389"/>
      <c r="E177" s="389"/>
      <c r="F177" s="389"/>
    </row>
    <row r="178" spans="1:6" ht="12.75">
      <c r="A178" s="389" t="s">
        <v>139</v>
      </c>
      <c r="B178" s="389"/>
      <c r="C178" s="389"/>
      <c r="D178" s="389"/>
      <c r="E178" s="389"/>
      <c r="F178" s="389"/>
    </row>
    <row r="179" spans="1:6" ht="12.75">
      <c r="A179" s="389" t="s">
        <v>249</v>
      </c>
      <c r="B179" s="389"/>
      <c r="C179" s="389"/>
      <c r="D179" s="389"/>
      <c r="E179" s="389"/>
      <c r="F179" s="389"/>
    </row>
    <row r="180" spans="1:6" ht="12.75">
      <c r="A180" s="389" t="s">
        <v>250</v>
      </c>
      <c r="B180" s="389"/>
      <c r="C180" s="389"/>
      <c r="D180" s="389"/>
      <c r="E180" s="389"/>
      <c r="F180" s="389"/>
    </row>
    <row r="181" spans="1:6" ht="12.75">
      <c r="A181" s="389" t="s">
        <v>248</v>
      </c>
      <c r="B181" s="389"/>
      <c r="C181" s="389"/>
      <c r="D181" s="389"/>
      <c r="E181" s="389"/>
      <c r="F181" s="389"/>
    </row>
    <row r="182" spans="1:6" ht="12.75">
      <c r="A182" s="389" t="s">
        <v>259</v>
      </c>
      <c r="B182" s="389"/>
      <c r="C182" s="389"/>
      <c r="D182" s="389"/>
      <c r="E182" s="389"/>
      <c r="F182" s="389"/>
    </row>
    <row r="183" spans="1:6" ht="12.75">
      <c r="A183" s="389" t="s">
        <v>251</v>
      </c>
      <c r="B183" s="389"/>
      <c r="C183" s="389"/>
      <c r="D183" s="389"/>
      <c r="E183" s="389"/>
      <c r="F183" s="389"/>
    </row>
    <row r="184" spans="1:6" ht="12.75">
      <c r="A184" s="389" t="s">
        <v>245</v>
      </c>
      <c r="B184" s="389"/>
      <c r="C184" s="389"/>
      <c r="D184" s="389"/>
      <c r="E184" s="389"/>
      <c r="F184" s="389"/>
    </row>
    <row r="185" spans="1:6" ht="12.75">
      <c r="A185" s="389" t="s">
        <v>246</v>
      </c>
      <c r="B185" s="389"/>
      <c r="C185" s="389"/>
      <c r="D185" s="389"/>
      <c r="E185" s="389"/>
      <c r="F185" s="389"/>
    </row>
    <row r="186" spans="1:6" ht="12.75">
      <c r="A186" s="389" t="s">
        <v>247</v>
      </c>
      <c r="B186" s="389"/>
      <c r="C186" s="389"/>
      <c r="D186" s="389"/>
      <c r="E186" s="389"/>
      <c r="F186" s="389"/>
    </row>
    <row r="187" spans="1:6" ht="12.75">
      <c r="A187" s="389" t="s">
        <v>255</v>
      </c>
      <c r="B187" s="389"/>
      <c r="C187" s="389"/>
      <c r="D187" s="389"/>
      <c r="E187" s="389"/>
      <c r="F187" s="389"/>
    </row>
    <row r="188" spans="1:6" ht="12.75">
      <c r="A188" s="389" t="s">
        <v>256</v>
      </c>
      <c r="B188" s="389"/>
      <c r="C188" s="389"/>
      <c r="D188" s="389"/>
      <c r="E188" s="389"/>
      <c r="F188" s="389"/>
    </row>
    <row r="189" spans="1:6" ht="12.75">
      <c r="A189" s="389" t="s">
        <v>257</v>
      </c>
      <c r="B189" s="389"/>
      <c r="C189" s="389"/>
      <c r="D189" s="389"/>
      <c r="E189" s="389"/>
      <c r="F189" s="389"/>
    </row>
    <row r="190" spans="1:6" ht="12.75">
      <c r="A190" s="389" t="s">
        <v>258</v>
      </c>
      <c r="B190" s="389"/>
      <c r="C190" s="389"/>
      <c r="D190" s="389"/>
      <c r="E190" s="389"/>
      <c r="F190" s="389"/>
    </row>
    <row r="191" spans="1:6" ht="12.75">
      <c r="A191" s="389" t="s">
        <v>260</v>
      </c>
      <c r="B191" s="389"/>
      <c r="C191" s="389"/>
      <c r="D191" s="389"/>
      <c r="E191" s="389"/>
      <c r="F191" s="389"/>
    </row>
    <row r="192" spans="1:6" ht="12.75">
      <c r="A192" s="389"/>
      <c r="B192" s="389"/>
      <c r="C192" s="389"/>
      <c r="D192" s="389"/>
      <c r="E192" s="389"/>
      <c r="F192" s="389"/>
    </row>
    <row r="193" spans="1:6" ht="12.75">
      <c r="A193" s="398" t="s">
        <v>252</v>
      </c>
      <c r="B193" s="389"/>
      <c r="C193" s="389"/>
      <c r="D193" s="389"/>
      <c r="E193" s="389"/>
      <c r="F193" s="389"/>
    </row>
    <row r="194" spans="1:6" ht="12.75">
      <c r="A194" s="179"/>
      <c r="B194" s="178"/>
      <c r="C194" s="178"/>
      <c r="D194" s="178"/>
      <c r="E194" s="178"/>
      <c r="F194" s="178"/>
    </row>
    <row r="195" spans="1:6" ht="12.75">
      <c r="A195" s="389" t="s">
        <v>253</v>
      </c>
      <c r="B195" s="390"/>
      <c r="C195" s="390"/>
      <c r="D195" s="390"/>
      <c r="E195" s="390"/>
      <c r="F195" s="390"/>
    </row>
    <row r="196" spans="1:6" ht="12.75">
      <c r="A196" s="178"/>
      <c r="B196" s="82"/>
      <c r="C196" s="82"/>
      <c r="D196" s="82"/>
      <c r="E196" s="82"/>
      <c r="F196" s="82"/>
    </row>
    <row r="197" spans="1:6" ht="12.75">
      <c r="A197" s="389" t="s">
        <v>197</v>
      </c>
      <c r="B197" s="390"/>
      <c r="C197" s="390"/>
      <c r="D197" s="390"/>
      <c r="E197" s="390"/>
      <c r="F197" s="390"/>
    </row>
    <row r="198" spans="1:6" ht="12.75">
      <c r="A198" s="389" t="s">
        <v>266</v>
      </c>
      <c r="B198" s="390"/>
      <c r="C198" s="390"/>
      <c r="D198" s="390"/>
      <c r="E198" s="390"/>
      <c r="F198" s="390"/>
    </row>
    <row r="199" spans="1:6" ht="12.75">
      <c r="A199" s="389" t="s">
        <v>198</v>
      </c>
      <c r="B199" s="390"/>
      <c r="C199" s="390"/>
      <c r="D199" s="390"/>
      <c r="E199" s="390"/>
      <c r="F199" s="390"/>
    </row>
    <row r="200" spans="1:6" ht="12.75">
      <c r="A200" s="178"/>
      <c r="B200" s="82"/>
      <c r="C200" s="82"/>
      <c r="D200" s="82"/>
      <c r="E200" s="82"/>
      <c r="F200" s="82"/>
    </row>
    <row r="201" spans="1:6" ht="12.75">
      <c r="A201" s="398" t="s">
        <v>254</v>
      </c>
      <c r="B201" s="390"/>
      <c r="C201" s="390"/>
      <c r="D201" s="390"/>
      <c r="E201" s="390"/>
      <c r="F201" s="390"/>
    </row>
    <row r="202" spans="1:6" ht="12.75">
      <c r="A202" s="178"/>
      <c r="B202" s="178"/>
      <c r="C202" s="178"/>
      <c r="D202" s="178"/>
      <c r="E202" s="178"/>
      <c r="F202" s="178"/>
    </row>
    <row r="203" spans="1:6" ht="12.75">
      <c r="A203" s="389" t="s">
        <v>140</v>
      </c>
      <c r="B203" s="390"/>
      <c r="C203" s="390"/>
      <c r="D203" s="390"/>
      <c r="E203" s="390"/>
      <c r="F203" s="390"/>
    </row>
    <row r="204" spans="1:6" ht="12.75">
      <c r="A204" s="178"/>
      <c r="B204" s="82"/>
      <c r="C204" s="82"/>
      <c r="D204" s="82"/>
      <c r="E204" s="82"/>
      <c r="F204" s="82"/>
    </row>
    <row r="205" spans="1:6" ht="12.75">
      <c r="A205" s="389" t="s">
        <v>271</v>
      </c>
      <c r="B205" s="390"/>
      <c r="C205" s="390"/>
      <c r="D205" s="390"/>
      <c r="E205" s="390"/>
      <c r="F205" s="390"/>
    </row>
    <row r="206" spans="1:6" ht="12.75">
      <c r="A206" s="389" t="s">
        <v>173</v>
      </c>
      <c r="B206" s="390"/>
      <c r="C206" s="390"/>
      <c r="D206" s="390"/>
      <c r="E206" s="390"/>
      <c r="F206" s="390"/>
    </row>
    <row r="207" spans="1:6" ht="12.75">
      <c r="A207" s="389" t="s">
        <v>172</v>
      </c>
      <c r="B207" s="389"/>
      <c r="C207" s="389"/>
      <c r="D207" s="389"/>
      <c r="E207" s="389"/>
      <c r="F207" s="389"/>
    </row>
    <row r="208" spans="1:6" ht="12.75">
      <c r="A208" s="178"/>
      <c r="B208" s="178"/>
      <c r="C208" s="178"/>
      <c r="D208" s="178"/>
      <c r="E208" s="178"/>
      <c r="F208" s="178"/>
    </row>
    <row r="209" spans="1:6" ht="12.75">
      <c r="A209" s="389" t="s">
        <v>261</v>
      </c>
      <c r="B209" s="389"/>
      <c r="C209" s="389"/>
      <c r="D209" s="389"/>
      <c r="E209" s="389"/>
      <c r="F209" s="389"/>
    </row>
    <row r="210" spans="1:6" ht="12.75">
      <c r="A210" s="178"/>
      <c r="B210" s="82"/>
      <c r="C210" s="82"/>
      <c r="D210" s="82"/>
      <c r="E210" s="82"/>
      <c r="F210" s="82"/>
    </row>
    <row r="211" spans="1:6" ht="12.75">
      <c r="A211" s="389" t="s">
        <v>267</v>
      </c>
      <c r="B211" s="390"/>
      <c r="C211" s="390"/>
      <c r="D211" s="390"/>
      <c r="E211" s="390"/>
      <c r="F211" s="390"/>
    </row>
    <row r="212" spans="1:6" ht="12.75">
      <c r="A212" s="389" t="s">
        <v>149</v>
      </c>
      <c r="B212" s="390"/>
      <c r="C212" s="390"/>
      <c r="D212" s="390"/>
      <c r="E212" s="390"/>
      <c r="F212" s="390"/>
    </row>
    <row r="213" spans="1:6" ht="12.75">
      <c r="A213" s="389" t="s">
        <v>150</v>
      </c>
      <c r="B213" s="390"/>
      <c r="C213" s="390"/>
      <c r="D213" s="390"/>
      <c r="E213" s="390"/>
      <c r="F213" s="390"/>
    </row>
    <row r="214" spans="1:6" ht="12.75">
      <c r="A214" s="178"/>
      <c r="B214" s="82"/>
      <c r="C214" s="82"/>
      <c r="D214" s="82"/>
      <c r="E214" s="82"/>
      <c r="F214" s="82"/>
    </row>
    <row r="215" spans="1:6" ht="12.75">
      <c r="A215" s="82" t="s">
        <v>270</v>
      </c>
      <c r="B215" s="85"/>
      <c r="C215" s="82"/>
      <c r="D215" s="82"/>
      <c r="E215" s="82"/>
      <c r="F215" s="82"/>
    </row>
    <row r="216" spans="1:6" ht="12.75">
      <c r="A216" s="82" t="s">
        <v>154</v>
      </c>
      <c r="B216" s="85"/>
      <c r="C216" s="82"/>
      <c r="D216" s="82"/>
      <c r="E216" s="82"/>
      <c r="F216" s="82"/>
    </row>
    <row r="217" spans="1:6" ht="12.75">
      <c r="A217" s="178"/>
      <c r="B217" s="82"/>
      <c r="C217" s="82"/>
      <c r="D217" s="82"/>
      <c r="E217" s="82"/>
      <c r="F217" s="82"/>
    </row>
    <row r="218" spans="1:6" ht="12.75">
      <c r="A218" s="163"/>
      <c r="B218" s="123"/>
      <c r="C218" s="108"/>
      <c r="D218" s="108"/>
      <c r="E218" s="108"/>
      <c r="F218" s="123"/>
    </row>
    <row r="274" spans="1:6" ht="12.75">
      <c r="A274" s="152"/>
      <c r="B274" s="85"/>
      <c r="C274" s="85"/>
      <c r="D274" s="85"/>
      <c r="E274" s="85"/>
      <c r="F274" s="85"/>
    </row>
    <row r="276" spans="1:6" ht="12.75">
      <c r="A276" s="125"/>
      <c r="B276" s="125"/>
      <c r="C276" s="125"/>
      <c r="D276" s="125"/>
      <c r="E276" s="125"/>
      <c r="F276" s="125"/>
    </row>
    <row r="277" spans="1:6" ht="12.75">
      <c r="A277" s="164"/>
      <c r="B277" s="85"/>
      <c r="C277" s="85"/>
      <c r="D277" s="85"/>
      <c r="E277" s="85"/>
      <c r="F277" s="85"/>
    </row>
    <row r="278" spans="1:6" ht="12.75">
      <c r="A278" s="126"/>
      <c r="B278" s="128"/>
      <c r="C278" s="129"/>
      <c r="D278" s="130"/>
      <c r="E278" s="129"/>
      <c r="F278" s="129"/>
    </row>
    <row r="279" spans="1:6" ht="12.75">
      <c r="A279" s="84"/>
      <c r="B279" s="83"/>
      <c r="C279" s="120"/>
      <c r="D279" s="121"/>
      <c r="E279" s="120"/>
      <c r="F279" s="120"/>
    </row>
    <row r="280" spans="1:6" ht="15">
      <c r="A280" s="165"/>
      <c r="B280" s="131"/>
      <c r="C280" s="120"/>
      <c r="D280" s="121"/>
      <c r="E280" s="120"/>
      <c r="F280" s="120"/>
    </row>
    <row r="281" spans="1:6" ht="12.75">
      <c r="A281" s="153"/>
      <c r="B281" s="83"/>
      <c r="C281" s="104"/>
      <c r="D281" s="105"/>
      <c r="E281" s="104"/>
      <c r="F281" s="104"/>
    </row>
    <row r="282" spans="1:6" ht="12.75">
      <c r="A282" s="153"/>
      <c r="B282" s="83"/>
      <c r="C282" s="104"/>
      <c r="D282" s="105"/>
      <c r="E282" s="104"/>
      <c r="F282" s="104"/>
    </row>
    <row r="283" spans="1:6" ht="15">
      <c r="A283" s="155"/>
      <c r="B283" s="83"/>
      <c r="C283" s="120"/>
      <c r="D283" s="121"/>
      <c r="E283" s="120"/>
      <c r="F283" s="120"/>
    </row>
    <row r="284" spans="1:6" ht="12.75">
      <c r="A284" s="166"/>
      <c r="B284" s="131"/>
      <c r="C284" s="120"/>
      <c r="D284" s="121"/>
      <c r="E284" s="120"/>
      <c r="F284" s="104"/>
    </row>
    <row r="285" spans="1:6" ht="12.75">
      <c r="A285" s="166"/>
      <c r="B285" s="131"/>
      <c r="C285" s="120"/>
      <c r="D285" s="121"/>
      <c r="E285" s="120"/>
      <c r="F285" s="104"/>
    </row>
    <row r="286" spans="1:6" ht="12.75">
      <c r="A286" s="153"/>
      <c r="B286" s="83"/>
      <c r="C286" s="120"/>
      <c r="D286" s="121"/>
      <c r="E286" s="120"/>
      <c r="F286" s="104"/>
    </row>
    <row r="287" spans="1:6" ht="15">
      <c r="A287" s="155"/>
      <c r="B287" s="131"/>
      <c r="C287" s="120"/>
      <c r="D287" s="121"/>
      <c r="E287" s="120"/>
      <c r="F287" s="104"/>
    </row>
    <row r="288" spans="1:6" ht="12.75">
      <c r="A288" s="132"/>
      <c r="B288" s="83"/>
      <c r="C288" s="120"/>
      <c r="D288" s="121"/>
      <c r="E288" s="120"/>
      <c r="F288" s="104"/>
    </row>
    <row r="289" spans="1:6" ht="12.75">
      <c r="A289" s="132"/>
      <c r="B289" s="83"/>
      <c r="C289" s="120"/>
      <c r="D289" s="121"/>
      <c r="E289" s="120"/>
      <c r="F289" s="104"/>
    </row>
    <row r="290" spans="1:6" ht="12.75">
      <c r="A290" s="132"/>
      <c r="B290" s="83"/>
      <c r="C290" s="120"/>
      <c r="D290" s="121"/>
      <c r="E290" s="120"/>
      <c r="F290" s="104"/>
    </row>
    <row r="291" spans="1:6" ht="12.75">
      <c r="A291" s="132"/>
      <c r="B291" s="83"/>
      <c r="C291" s="120"/>
      <c r="D291" s="121"/>
      <c r="E291" s="120"/>
      <c r="F291" s="104"/>
    </row>
    <row r="292" spans="1:6" ht="12.75">
      <c r="A292" s="132"/>
      <c r="B292" s="83"/>
      <c r="C292" s="120"/>
      <c r="D292" s="121"/>
      <c r="E292" s="120"/>
      <c r="F292" s="104"/>
    </row>
    <row r="293" spans="1:6" ht="12.75">
      <c r="A293" s="132"/>
      <c r="B293" s="83"/>
      <c r="C293" s="120"/>
      <c r="D293" s="121"/>
      <c r="E293" s="120"/>
      <c r="F293" s="104"/>
    </row>
    <row r="294" spans="1:6" ht="12.75">
      <c r="A294" s="153"/>
      <c r="B294" s="83"/>
      <c r="C294" s="120"/>
      <c r="D294" s="121"/>
      <c r="E294" s="120"/>
      <c r="F294" s="104"/>
    </row>
    <row r="295" spans="1:6" ht="15">
      <c r="A295" s="155"/>
      <c r="B295" s="131"/>
      <c r="C295" s="120"/>
      <c r="D295" s="121"/>
      <c r="E295" s="120"/>
      <c r="F295" s="104"/>
    </row>
    <row r="296" spans="1:6" ht="12.75">
      <c r="A296" s="153"/>
      <c r="B296" s="83"/>
      <c r="C296" s="120"/>
      <c r="D296" s="121"/>
      <c r="E296" s="120"/>
      <c r="F296" s="104"/>
    </row>
    <row r="297" spans="1:6" ht="12.75">
      <c r="A297" s="415"/>
      <c r="B297" s="416"/>
      <c r="C297" s="416"/>
      <c r="D297" s="416"/>
      <c r="E297" s="416"/>
      <c r="F297" s="104"/>
    </row>
    <row r="298" spans="1:6" ht="12.75">
      <c r="A298" s="153"/>
      <c r="B298" s="83"/>
      <c r="C298" s="120"/>
      <c r="D298" s="121"/>
      <c r="E298" s="120"/>
      <c r="F298" s="104"/>
    </row>
    <row r="299" spans="1:6" ht="12.75">
      <c r="A299" s="153"/>
      <c r="B299" s="85"/>
      <c r="C299" s="85"/>
      <c r="D299" s="85"/>
      <c r="E299" s="85"/>
      <c r="F299" s="85"/>
    </row>
    <row r="300" spans="1:6" ht="12.75">
      <c r="A300" s="152"/>
      <c r="B300" s="85"/>
      <c r="C300" s="85"/>
      <c r="D300" s="85"/>
      <c r="E300" s="85"/>
      <c r="F300" s="85"/>
    </row>
    <row r="301" spans="1:6" ht="12.75">
      <c r="A301" s="152"/>
      <c r="B301" s="85"/>
      <c r="C301" s="85"/>
      <c r="D301" s="85"/>
      <c r="E301" s="85"/>
      <c r="F301" s="83"/>
    </row>
    <row r="302" spans="1:6" ht="12.75">
      <c r="A302" s="152"/>
      <c r="B302" s="85"/>
      <c r="C302" s="85"/>
      <c r="D302" s="85"/>
      <c r="E302" s="85"/>
      <c r="F302" s="85"/>
    </row>
    <row r="303" spans="1:6" ht="12.75">
      <c r="A303" s="163"/>
      <c r="B303" s="123"/>
      <c r="C303" s="108"/>
      <c r="D303" s="108"/>
      <c r="E303" s="108"/>
      <c r="F303" s="123"/>
    </row>
    <row r="305" spans="1:6" ht="12.75">
      <c r="A305" s="152"/>
      <c r="B305" s="85"/>
      <c r="C305" s="85"/>
      <c r="D305" s="83"/>
      <c r="E305" s="83"/>
      <c r="F305" s="83"/>
    </row>
    <row r="306" spans="1:6" ht="12.75">
      <c r="A306" s="152"/>
      <c r="B306" s="85"/>
      <c r="C306" s="85"/>
      <c r="D306" s="85"/>
      <c r="E306" s="85"/>
      <c r="F306" s="85"/>
    </row>
    <row r="307" spans="1:6" ht="12.75">
      <c r="A307" s="84"/>
      <c r="B307" s="83"/>
      <c r="C307" s="85"/>
      <c r="D307" s="85"/>
      <c r="E307" s="85"/>
      <c r="F307" s="85"/>
    </row>
    <row r="308" spans="1:6" ht="12.75">
      <c r="A308" s="152"/>
      <c r="B308" s="85"/>
      <c r="C308" s="85"/>
      <c r="D308" s="85"/>
      <c r="E308" s="85"/>
      <c r="F308" s="85"/>
    </row>
    <row r="309" spans="1:6" ht="12.75">
      <c r="A309" s="152"/>
      <c r="B309" s="85"/>
      <c r="C309" s="85"/>
      <c r="D309" s="85"/>
      <c r="E309" s="85"/>
      <c r="F309" s="85"/>
    </row>
    <row r="310" spans="1:6" ht="12.75">
      <c r="A310" s="152"/>
      <c r="B310" s="85"/>
      <c r="C310" s="85"/>
      <c r="D310" s="85"/>
      <c r="E310" s="85"/>
      <c r="F310" s="85"/>
    </row>
    <row r="311" spans="1:6" ht="12.75">
      <c r="A311" s="152"/>
      <c r="B311" s="85"/>
      <c r="C311" s="85"/>
      <c r="D311" s="85"/>
      <c r="E311" s="85"/>
      <c r="F311" s="85"/>
    </row>
    <row r="312" spans="1:6" ht="12.75">
      <c r="A312" s="152"/>
      <c r="B312" s="85"/>
      <c r="C312" s="85"/>
      <c r="D312" s="85"/>
      <c r="E312" s="85"/>
      <c r="F312" s="85"/>
    </row>
    <row r="313" spans="1:6" ht="12.75">
      <c r="A313" s="152"/>
      <c r="B313" s="85"/>
      <c r="C313" s="85"/>
      <c r="D313" s="85"/>
      <c r="E313" s="85"/>
      <c r="F313" s="85"/>
    </row>
    <row r="314" ht="14.25">
      <c r="B314" s="124"/>
    </row>
    <row r="315" spans="1:6" ht="12.75">
      <c r="A315" s="152"/>
      <c r="B315" s="85"/>
      <c r="C315" s="85"/>
      <c r="D315" s="85"/>
      <c r="E315" s="85"/>
      <c r="F315" s="85"/>
    </row>
    <row r="316" spans="1:6" ht="12.75">
      <c r="A316" s="164"/>
      <c r="B316" s="85"/>
      <c r="C316" s="85"/>
      <c r="D316" s="85"/>
      <c r="E316" s="85"/>
      <c r="F316" s="85"/>
    </row>
    <row r="317" spans="1:6" ht="12.75">
      <c r="A317" s="125"/>
      <c r="B317" s="125"/>
      <c r="C317" s="125"/>
      <c r="D317" s="125"/>
      <c r="E317" s="125"/>
      <c r="F317" s="125"/>
    </row>
    <row r="318" spans="1:6" ht="12.75">
      <c r="A318" s="164"/>
      <c r="B318" s="85"/>
      <c r="C318" s="85"/>
      <c r="D318" s="85"/>
      <c r="E318" s="85"/>
      <c r="F318" s="85"/>
    </row>
  </sheetData>
  <sheetProtection/>
  <mergeCells count="82">
    <mergeCell ref="A148:F148"/>
    <mergeCell ref="A145:F145"/>
    <mergeCell ref="A147:F147"/>
    <mergeCell ref="A156:F156"/>
    <mergeCell ref="A150:F150"/>
    <mergeCell ref="A203:F203"/>
    <mergeCell ref="A169:F169"/>
    <mergeCell ref="A183:F183"/>
    <mergeCell ref="A151:F151"/>
    <mergeCell ref="A137:B137"/>
    <mergeCell ref="A170:F170"/>
    <mergeCell ref="A182:F182"/>
    <mergeCell ref="A184:F184"/>
    <mergeCell ref="A157:F157"/>
    <mergeCell ref="A158:F158"/>
    <mergeCell ref="A213:F213"/>
    <mergeCell ref="A207:F207"/>
    <mergeCell ref="A205:F205"/>
    <mergeCell ref="A211:F211"/>
    <mergeCell ref="A149:F149"/>
    <mergeCell ref="A161:F161"/>
    <mergeCell ref="A159:F159"/>
    <mergeCell ref="A195:F195"/>
    <mergeCell ref="A201:F201"/>
    <mergeCell ref="A212:F212"/>
    <mergeCell ref="A297:E297"/>
    <mergeCell ref="A206:F206"/>
    <mergeCell ref="A193:F193"/>
    <mergeCell ref="A186:F186"/>
    <mergeCell ref="A1:F1"/>
    <mergeCell ref="A2:F2"/>
    <mergeCell ref="C6:E6"/>
    <mergeCell ref="A127:E127"/>
    <mergeCell ref="A209:F209"/>
    <mergeCell ref="A181:F181"/>
    <mergeCell ref="A73:F73"/>
    <mergeCell ref="A167:F167"/>
    <mergeCell ref="A82:B82"/>
    <mergeCell ref="A115:E115"/>
    <mergeCell ref="A116:E116"/>
    <mergeCell ref="A107:E107"/>
    <mergeCell ref="A164:F164"/>
    <mergeCell ref="A160:F160"/>
    <mergeCell ref="A166:F166"/>
    <mergeCell ref="A136:D136"/>
    <mergeCell ref="A199:F199"/>
    <mergeCell ref="A176:F176"/>
    <mergeCell ref="A130:E130"/>
    <mergeCell ref="A129:E129"/>
    <mergeCell ref="A112:E112"/>
    <mergeCell ref="A106:E106"/>
    <mergeCell ref="A168:F168"/>
    <mergeCell ref="A139:D139"/>
    <mergeCell ref="A163:F163"/>
    <mergeCell ref="A110:E110"/>
    <mergeCell ref="A180:F180"/>
    <mergeCell ref="A185:F185"/>
    <mergeCell ref="A197:F197"/>
    <mergeCell ref="A190:F190"/>
    <mergeCell ref="A191:F191"/>
    <mergeCell ref="A178:F178"/>
    <mergeCell ref="A179:F179"/>
    <mergeCell ref="A171:F171"/>
    <mergeCell ref="A152:F152"/>
    <mergeCell ref="A153:F153"/>
    <mergeCell ref="A155:F155"/>
    <mergeCell ref="A94:E94"/>
    <mergeCell ref="A177:F177"/>
    <mergeCell ref="A174:F174"/>
    <mergeCell ref="A154:F154"/>
    <mergeCell ref="A114:E114"/>
    <mergeCell ref="A111:E111"/>
    <mergeCell ref="A198:F198"/>
    <mergeCell ref="A108:E108"/>
    <mergeCell ref="A138:B138"/>
    <mergeCell ref="A162:I162"/>
    <mergeCell ref="A172:F172"/>
    <mergeCell ref="A187:F187"/>
    <mergeCell ref="A192:F192"/>
    <mergeCell ref="A188:F188"/>
    <mergeCell ref="A189:F189"/>
    <mergeCell ref="A173:F17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J21" sqref="J21"/>
    </sheetView>
  </sheetViews>
  <sheetFormatPr defaultColWidth="9.00390625" defaultRowHeight="12.75"/>
  <sheetData>
    <row r="1" spans="1:9" ht="12.75">
      <c r="A1" s="428"/>
      <c r="B1" s="390"/>
      <c r="C1" s="390"/>
      <c r="D1" s="390"/>
      <c r="E1" s="390"/>
      <c r="F1" s="390"/>
      <c r="G1" s="390"/>
      <c r="H1" s="390"/>
      <c r="I1" s="390"/>
    </row>
    <row r="2" spans="1:9" ht="12.75">
      <c r="A2" s="390"/>
      <c r="B2" s="390"/>
      <c r="C2" s="390"/>
      <c r="D2" s="390"/>
      <c r="E2" s="390"/>
      <c r="F2" s="390"/>
      <c r="G2" s="390"/>
      <c r="H2" s="390"/>
      <c r="I2" s="390"/>
    </row>
    <row r="3" spans="1:9" ht="12.75">
      <c r="A3" s="390"/>
      <c r="B3" s="390"/>
      <c r="C3" s="390"/>
      <c r="D3" s="390"/>
      <c r="E3" s="390"/>
      <c r="F3" s="390"/>
      <c r="G3" s="390"/>
      <c r="H3" s="390"/>
      <c r="I3" s="390"/>
    </row>
    <row r="4" spans="1:9" ht="12.75">
      <c r="A4" s="390"/>
      <c r="B4" s="390"/>
      <c r="C4" s="390"/>
      <c r="D4" s="390"/>
      <c r="E4" s="390"/>
      <c r="F4" s="390"/>
      <c r="G4" s="390"/>
      <c r="H4" s="390"/>
      <c r="I4" s="390"/>
    </row>
    <row r="5" spans="1:9" ht="12.75">
      <c r="A5" s="390"/>
      <c r="B5" s="390"/>
      <c r="C5" s="390"/>
      <c r="D5" s="390"/>
      <c r="E5" s="390"/>
      <c r="F5" s="390"/>
      <c r="G5" s="390"/>
      <c r="H5" s="390"/>
      <c r="I5" s="390"/>
    </row>
    <row r="6" spans="1:9" ht="12.75">
      <c r="A6" s="390"/>
      <c r="B6" s="390"/>
      <c r="C6" s="390"/>
      <c r="D6" s="390"/>
      <c r="E6" s="390"/>
      <c r="F6" s="390"/>
      <c r="G6" s="390"/>
      <c r="H6" s="390"/>
      <c r="I6" s="390"/>
    </row>
    <row r="7" spans="1:9" ht="12.75">
      <c r="A7" s="390"/>
      <c r="B7" s="390"/>
      <c r="C7" s="390"/>
      <c r="D7" s="390"/>
      <c r="E7" s="390"/>
      <c r="F7" s="390"/>
      <c r="G7" s="390"/>
      <c r="H7" s="390"/>
      <c r="I7" s="390"/>
    </row>
    <row r="8" spans="1:9" ht="12.75">
      <c r="A8" s="390"/>
      <c r="B8" s="390"/>
      <c r="C8" s="390"/>
      <c r="D8" s="390"/>
      <c r="E8" s="390"/>
      <c r="F8" s="390"/>
      <c r="G8" s="390"/>
      <c r="H8" s="390"/>
      <c r="I8" s="390"/>
    </row>
    <row r="9" spans="1:9" ht="12.75">
      <c r="A9" s="390"/>
      <c r="B9" s="390"/>
      <c r="C9" s="390"/>
      <c r="D9" s="390"/>
      <c r="E9" s="390"/>
      <c r="F9" s="390"/>
      <c r="G9" s="390"/>
      <c r="H9" s="390"/>
      <c r="I9" s="390"/>
    </row>
    <row r="10" spans="1:9" ht="12.75">
      <c r="A10" s="390"/>
      <c r="B10" s="390"/>
      <c r="C10" s="390"/>
      <c r="D10" s="390"/>
      <c r="E10" s="390"/>
      <c r="F10" s="390"/>
      <c r="G10" s="390"/>
      <c r="H10" s="390"/>
      <c r="I10" s="390"/>
    </row>
    <row r="11" spans="1:9" ht="12.75">
      <c r="A11" s="390"/>
      <c r="B11" s="390"/>
      <c r="C11" s="390"/>
      <c r="D11" s="390"/>
      <c r="E11" s="390"/>
      <c r="F11" s="390"/>
      <c r="G11" s="390"/>
      <c r="H11" s="390"/>
      <c r="I11" s="390"/>
    </row>
    <row r="12" spans="1:9" ht="12.75">
      <c r="A12" s="390"/>
      <c r="B12" s="390"/>
      <c r="C12" s="390"/>
      <c r="D12" s="390"/>
      <c r="E12" s="390"/>
      <c r="F12" s="390"/>
      <c r="G12" s="390"/>
      <c r="H12" s="390"/>
      <c r="I12" s="390"/>
    </row>
    <row r="13" spans="1:9" ht="12.75">
      <c r="A13" s="390"/>
      <c r="B13" s="390"/>
      <c r="C13" s="390"/>
      <c r="D13" s="390"/>
      <c r="E13" s="390"/>
      <c r="F13" s="390"/>
      <c r="G13" s="390"/>
      <c r="H13" s="390"/>
      <c r="I13" s="390"/>
    </row>
    <row r="14" spans="1:9" ht="12.75">
      <c r="A14" s="390"/>
      <c r="B14" s="390"/>
      <c r="C14" s="390"/>
      <c r="D14" s="390"/>
      <c r="E14" s="390"/>
      <c r="F14" s="390"/>
      <c r="G14" s="390"/>
      <c r="H14" s="390"/>
      <c r="I14" s="390"/>
    </row>
    <row r="15" spans="1:9" ht="12.75">
      <c r="A15" s="390"/>
      <c r="B15" s="390"/>
      <c r="C15" s="390"/>
      <c r="D15" s="390"/>
      <c r="E15" s="390"/>
      <c r="F15" s="390"/>
      <c r="G15" s="390"/>
      <c r="H15" s="390"/>
      <c r="I15" s="390"/>
    </row>
    <row r="16" spans="1:9" ht="12.75">
      <c r="A16" s="390"/>
      <c r="B16" s="390"/>
      <c r="C16" s="390"/>
      <c r="D16" s="390"/>
      <c r="E16" s="390"/>
      <c r="F16" s="390"/>
      <c r="G16" s="390"/>
      <c r="H16" s="390"/>
      <c r="I16" s="390"/>
    </row>
    <row r="17" spans="1:9" ht="12.75">
      <c r="A17" s="390"/>
      <c r="B17" s="390"/>
      <c r="C17" s="390"/>
      <c r="D17" s="390"/>
      <c r="E17" s="390"/>
      <c r="F17" s="390"/>
      <c r="G17" s="390"/>
      <c r="H17" s="390"/>
      <c r="I17" s="390"/>
    </row>
    <row r="18" spans="1:9" ht="12.75">
      <c r="A18" s="390"/>
      <c r="B18" s="390"/>
      <c r="C18" s="390"/>
      <c r="D18" s="390"/>
      <c r="E18" s="390"/>
      <c r="F18" s="390"/>
      <c r="G18" s="390"/>
      <c r="H18" s="390"/>
      <c r="I18" s="390"/>
    </row>
    <row r="19" spans="1:9" ht="12.75">
      <c r="A19" s="390"/>
      <c r="B19" s="390"/>
      <c r="C19" s="390"/>
      <c r="D19" s="390"/>
      <c r="E19" s="390"/>
      <c r="F19" s="390"/>
      <c r="G19" s="390"/>
      <c r="H19" s="390"/>
      <c r="I19" s="390"/>
    </row>
    <row r="20" spans="1:9" ht="12.75">
      <c r="A20" s="390"/>
      <c r="B20" s="390"/>
      <c r="C20" s="390"/>
      <c r="D20" s="390"/>
      <c r="E20" s="390"/>
      <c r="F20" s="390"/>
      <c r="G20" s="390"/>
      <c r="H20" s="390"/>
      <c r="I20" s="390"/>
    </row>
    <row r="21" spans="1:9" ht="12.75">
      <c r="A21" s="390"/>
      <c r="B21" s="390"/>
      <c r="C21" s="390"/>
      <c r="D21" s="390"/>
      <c r="E21" s="390"/>
      <c r="F21" s="390"/>
      <c r="G21" s="390"/>
      <c r="H21" s="390"/>
      <c r="I21" s="390"/>
    </row>
    <row r="22" spans="1:9" ht="12.75">
      <c r="A22" s="390"/>
      <c r="B22" s="390"/>
      <c r="C22" s="390"/>
      <c r="D22" s="390"/>
      <c r="E22" s="390"/>
      <c r="F22" s="390"/>
      <c r="G22" s="390"/>
      <c r="H22" s="390"/>
      <c r="I22" s="390"/>
    </row>
    <row r="23" spans="1:9" ht="12.75">
      <c r="A23" s="390"/>
      <c r="B23" s="390"/>
      <c r="C23" s="390"/>
      <c r="D23" s="390"/>
      <c r="E23" s="390"/>
      <c r="F23" s="390"/>
      <c r="G23" s="390"/>
      <c r="H23" s="390"/>
      <c r="I23" s="390"/>
    </row>
    <row r="24" spans="1:9" ht="12.75">
      <c r="A24" s="390"/>
      <c r="B24" s="390"/>
      <c r="C24" s="390"/>
      <c r="D24" s="390"/>
      <c r="E24" s="390"/>
      <c r="F24" s="390"/>
      <c r="G24" s="390"/>
      <c r="H24" s="390"/>
      <c r="I24" s="390"/>
    </row>
    <row r="25" spans="1:9" ht="12.75">
      <c r="A25" s="390"/>
      <c r="B25" s="390"/>
      <c r="C25" s="390"/>
      <c r="D25" s="390"/>
      <c r="E25" s="390"/>
      <c r="F25" s="390"/>
      <c r="G25" s="390"/>
      <c r="H25" s="390"/>
      <c r="I25" s="390"/>
    </row>
    <row r="26" spans="1:9" ht="12.75">
      <c r="A26" s="390"/>
      <c r="B26" s="390"/>
      <c r="C26" s="390"/>
      <c r="D26" s="390"/>
      <c r="E26" s="390"/>
      <c r="F26" s="390"/>
      <c r="G26" s="390"/>
      <c r="H26" s="390"/>
      <c r="I26" s="390"/>
    </row>
    <row r="27" spans="1:9" ht="12.75">
      <c r="A27" s="390"/>
      <c r="B27" s="390"/>
      <c r="C27" s="390"/>
      <c r="D27" s="390"/>
      <c r="E27" s="390"/>
      <c r="F27" s="390"/>
      <c r="G27" s="390"/>
      <c r="H27" s="390"/>
      <c r="I27" s="390"/>
    </row>
    <row r="28" spans="1:9" ht="12.75">
      <c r="A28" s="390"/>
      <c r="B28" s="390"/>
      <c r="C28" s="390"/>
      <c r="D28" s="390"/>
      <c r="E28" s="390"/>
      <c r="F28" s="390"/>
      <c r="G28" s="390"/>
      <c r="H28" s="390"/>
      <c r="I28" s="390"/>
    </row>
    <row r="29" spans="1:9" ht="12.75">
      <c r="A29" s="390"/>
      <c r="B29" s="390"/>
      <c r="C29" s="390"/>
      <c r="D29" s="390"/>
      <c r="E29" s="390"/>
      <c r="F29" s="390"/>
      <c r="G29" s="390"/>
      <c r="H29" s="390"/>
      <c r="I29" s="390"/>
    </row>
    <row r="30" spans="1:9" ht="12.75">
      <c r="A30" s="390"/>
      <c r="B30" s="390"/>
      <c r="C30" s="390"/>
      <c r="D30" s="390"/>
      <c r="E30" s="390"/>
      <c r="F30" s="390"/>
      <c r="G30" s="390"/>
      <c r="H30" s="390"/>
      <c r="I30" s="390"/>
    </row>
    <row r="31" spans="1:9" ht="12.75">
      <c r="A31" s="390"/>
      <c r="B31" s="390"/>
      <c r="C31" s="390"/>
      <c r="D31" s="390"/>
      <c r="E31" s="390"/>
      <c r="F31" s="390"/>
      <c r="G31" s="390"/>
      <c r="H31" s="390"/>
      <c r="I31" s="390"/>
    </row>
    <row r="32" spans="1:9" ht="12.75">
      <c r="A32" s="390"/>
      <c r="B32" s="390"/>
      <c r="C32" s="390"/>
      <c r="D32" s="390"/>
      <c r="E32" s="390"/>
      <c r="F32" s="390"/>
      <c r="G32" s="390"/>
      <c r="H32" s="390"/>
      <c r="I32" s="390"/>
    </row>
    <row r="33" spans="1:9" ht="12.75">
      <c r="A33" s="390"/>
      <c r="B33" s="390"/>
      <c r="C33" s="390"/>
      <c r="D33" s="390"/>
      <c r="E33" s="390"/>
      <c r="F33" s="390"/>
      <c r="G33" s="390"/>
      <c r="H33" s="390"/>
      <c r="I33" s="390"/>
    </row>
    <row r="34" spans="1:9" ht="12.75">
      <c r="A34" s="390"/>
      <c r="B34" s="390"/>
      <c r="C34" s="390"/>
      <c r="D34" s="390"/>
      <c r="E34" s="390"/>
      <c r="F34" s="390"/>
      <c r="G34" s="390"/>
      <c r="H34" s="390"/>
      <c r="I34" s="390"/>
    </row>
    <row r="35" spans="1:9" ht="12.75">
      <c r="A35" s="390"/>
      <c r="B35" s="390"/>
      <c r="C35" s="390"/>
      <c r="D35" s="390"/>
      <c r="E35" s="390"/>
      <c r="F35" s="390"/>
      <c r="G35" s="390"/>
      <c r="H35" s="390"/>
      <c r="I35" s="390"/>
    </row>
  </sheetData>
  <sheetProtection/>
  <mergeCells count="1">
    <mergeCell ref="A1:I35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75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Ondra</dc:creator>
  <cp:keywords/>
  <dc:description/>
  <cp:lastModifiedBy>rymarovsko</cp:lastModifiedBy>
  <cp:lastPrinted>2017-03-22T14:20:45Z</cp:lastPrinted>
  <dcterms:created xsi:type="dcterms:W3CDTF">2004-01-22T12:24:17Z</dcterms:created>
  <dcterms:modified xsi:type="dcterms:W3CDTF">2017-10-10T09:38:19Z</dcterms:modified>
  <cp:category/>
  <cp:version/>
  <cp:contentType/>
  <cp:contentStatus/>
</cp:coreProperties>
</file>